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<sst xmlns="http://schemas.openxmlformats.org/spreadsheetml/2006/main" count="541" uniqueCount="102">
  <si>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</si>
  <si>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</si>
  <si>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</si>
  <si>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</si>
  <si>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</si>
  <si>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</si>
  <si>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</si>
  <si>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</si>
  <si>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</si>
  <si>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</si>
  <si>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</si>
  <si>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</si>
  <si>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</si>
  <si>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</si>
  <si>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</si>
  <si>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</si>
  <si>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</si>
  <si>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</si>
  <si>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</si>
  <si>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</si>
  <si>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</si>
  <si>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</si>
  <si>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</si>
  <si>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</si>
  <si>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</si>
  <si>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</si>
  <si>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</si>
  <si>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</si>
  <si>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деревянные благоустроенные жилые дома без газоснабжения</t>
  </si>
  <si>
    <t>благоустроенные деревянные жилые дома без отопления без газоснабжения</t>
  </si>
  <si>
    <t>Лот № 3 Соломбальский  территориальный округ</t>
  </si>
  <si>
    <t>ул. Адмирала Кузнецова д. 21 кор.1</t>
  </si>
  <si>
    <t>ул. Гуляева д.105</t>
  </si>
  <si>
    <t>ул. Гуляева д.107</t>
  </si>
  <si>
    <t>ул. Гуляева д.118 кор.1</t>
  </si>
  <si>
    <t>ул. Кедрова д.22</t>
  </si>
  <si>
    <t>ул. Кедрова д.22 кор.1</t>
  </si>
  <si>
    <t>ул. Кедрова д.37</t>
  </si>
  <si>
    <t>ул. Кедрова д.41 кор.3</t>
  </si>
  <si>
    <t>ул. Красных Партизан д.4</t>
  </si>
  <si>
    <t>ул. Красных Партизан д.31</t>
  </si>
  <si>
    <t>ул. Красных Партизан д.32</t>
  </si>
  <si>
    <t>ул. Красных Партизан д.35</t>
  </si>
  <si>
    <t>ул. Красных Партизан д.37</t>
  </si>
  <si>
    <t>ул. Красных Партизан д.39</t>
  </si>
  <si>
    <t>ул. Мещерского д.10</t>
  </si>
  <si>
    <t>ул. Полярная д.5</t>
  </si>
  <si>
    <t>ул. Советская д.63</t>
  </si>
  <si>
    <t>ул. Советская д.63 кор.1</t>
  </si>
  <si>
    <t>ул. Советская д.63 кор.2</t>
  </si>
  <si>
    <t>ул. Советская д.71 кор.1</t>
  </si>
  <si>
    <t>Челюскинцев д.53</t>
  </si>
  <si>
    <t>ул. Ярославская д.45 кор.1</t>
  </si>
  <si>
    <t>ул. Ярославская д.55</t>
  </si>
  <si>
    <t>ул. Ярославская д.83</t>
  </si>
  <si>
    <t xml:space="preserve">ул. Адмирала Кузнецова д. 21 </t>
  </si>
  <si>
    <t>ул. Гуляева д.121 кор.1</t>
  </si>
  <si>
    <t>ул.Кедрова д.39</t>
  </si>
  <si>
    <t>ул. Маяковского д.4</t>
  </si>
  <si>
    <t>ул. Адмирала Кузнецова д.8 кор.1</t>
  </si>
  <si>
    <t>ул. Адмирала Кузнецова д.10</t>
  </si>
  <si>
    <t>ул. Адмирала Кузнецова д.21 кор.3</t>
  </si>
  <si>
    <t>ул. Адмирала Кузнецова д.24</t>
  </si>
  <si>
    <t>ул. Адмирала Кузнецова д.26</t>
  </si>
  <si>
    <t>ул.Гуляева д.109 кор.1</t>
  </si>
  <si>
    <t>ул.Гуляева д.116</t>
  </si>
  <si>
    <t>ул.Гуляева д.116 кор.1</t>
  </si>
  <si>
    <t>ул.Гуляева д.118</t>
  </si>
  <si>
    <t>ул.Гуляева д.120 кор.1</t>
  </si>
  <si>
    <t>ул.Гуляева д.120 кор.2</t>
  </si>
  <si>
    <t>ул.Гуляева д.120 кор.3</t>
  </si>
  <si>
    <t>ул.Гуляева д.120 кор.4</t>
  </si>
  <si>
    <t>ул. Кедрова д.16</t>
  </si>
  <si>
    <t>ул. Кедрова д.31</t>
  </si>
  <si>
    <t>ул. Кедрова д.33</t>
  </si>
  <si>
    <t>ул. Кедрова д.35 кор.1</t>
  </si>
  <si>
    <t>ул. Кедрова д.43</t>
  </si>
  <si>
    <t>ул. Кедрова д.43 кор.1</t>
  </si>
  <si>
    <t>ул. Мещерского д.14 кор.1</t>
  </si>
  <si>
    <t>ул. Мещерского д.26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</si>
  <si>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</si>
  <si>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</si>
  <si>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</si>
  <si>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</si>
  <si>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>ул. Ярославкая д.56</t>
  </si>
  <si>
    <t>ул. Ярославкая д.61 кор.10</t>
  </si>
  <si>
    <t>ул. Ярославкая д.73 кор.1</t>
  </si>
  <si>
    <t>ул. Ярославкая д.81</t>
  </si>
  <si>
    <t xml:space="preserve">ул. Мещерского д.16 </t>
  </si>
  <si>
    <t>ул. Мещерского д.22</t>
  </si>
  <si>
    <t>ул. Советская д.79</t>
  </si>
  <si>
    <t>ул. Советская д.81</t>
  </si>
  <si>
    <t>ул. Ярославская д.52 кор.2</t>
  </si>
  <si>
    <t>ул. Ярославская д.75</t>
  </si>
  <si>
    <t>ул. Адмирала Кузнецова д.4 кор.1</t>
  </si>
  <si>
    <t>ул. Адмирала Кузнецова д.6</t>
  </si>
  <si>
    <t>ул. Маяковского д.22</t>
  </si>
  <si>
    <t>ул. Адмирала Кузнецова д.14</t>
  </si>
  <si>
    <t>ул. Наб. Георгия Седова д.20 кор.1</t>
  </si>
  <si>
    <t>ул. Ярославская д.59</t>
  </si>
  <si>
    <t>ул. Кедрова д.24/ул. Советская д.67</t>
  </si>
  <si>
    <t>деревянные  жилые дома неблагоустроенные с газоснабжением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</si>
</sst>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166" fontId="6" fillId="33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33" borderId="18" xfId="0" applyNumberFormat="1" applyFont="1" applyFill="1" applyBorder="1" applyAlignment="1">
      <alignment horizontal="center" vertical="center" wrapText="1"/>
    </xf>
    <xf numFmtId="166" fontId="6" fillId="33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7" fillId="33" borderId="1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abSelected="1" zoomScale="80" zoomScaleNormal="80" zoomScaleSheetLayoutView="100" zoomScalePageLayoutView="34" workbookViewId="0" topLeftCell="A1">
      <pane xSplit="2" ySplit="13" topLeftCell="BI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U19" sqref="BU19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26" width="9.875" style="22" customWidth="1"/>
    <col min="27" max="27" width="11.125" style="22" customWidth="1"/>
    <col min="28" max="54" width="9.875" style="22" customWidth="1"/>
    <col min="55" max="55" width="12.125" style="22" customWidth="1"/>
    <col min="56" max="58" width="10.00390625" style="22" customWidth="1"/>
    <col min="59" max="72" width="9.875" style="22" customWidth="1"/>
    <col min="73" max="73" width="14.625" style="6" customWidth="1"/>
    <col min="74" max="16384" width="9.125" style="6" customWidth="1"/>
  </cols>
  <sheetData>
    <row r="1" spans="2:66" ht="15.75">
      <c r="B1" s="4"/>
      <c r="C1" s="20" t="s">
        <v>9</v>
      </c>
      <c r="D1" s="20"/>
      <c r="E1" s="21"/>
      <c r="F1" s="20"/>
      <c r="G1" s="21"/>
      <c r="H1" s="21"/>
      <c r="I1" s="20"/>
      <c r="J1" s="20"/>
      <c r="K1" s="21"/>
      <c r="L1" s="21"/>
      <c r="M1" s="20"/>
      <c r="N1" s="21"/>
      <c r="O1" s="21"/>
      <c r="P1" s="20"/>
      <c r="Q1" s="20"/>
      <c r="R1" s="21"/>
      <c r="S1" s="21"/>
      <c r="T1" s="20"/>
      <c r="U1" s="21"/>
      <c r="V1" s="20"/>
      <c r="W1" s="21"/>
      <c r="X1" s="21"/>
      <c r="Y1" s="20"/>
      <c r="BL1" s="20" t="s">
        <v>9</v>
      </c>
      <c r="BM1" s="20"/>
      <c r="BN1" s="21"/>
    </row>
    <row r="2" spans="2:66" ht="15.75">
      <c r="B2" s="3"/>
      <c r="C2" s="23" t="s">
        <v>10</v>
      </c>
      <c r="D2" s="23"/>
      <c r="E2" s="21"/>
      <c r="F2" s="23"/>
      <c r="G2" s="21"/>
      <c r="H2" s="21"/>
      <c r="I2" s="23"/>
      <c r="J2" s="23"/>
      <c r="K2" s="21"/>
      <c r="L2" s="21"/>
      <c r="M2" s="23"/>
      <c r="N2" s="21"/>
      <c r="O2" s="21"/>
      <c r="P2" s="23"/>
      <c r="Q2" s="23"/>
      <c r="R2" s="21"/>
      <c r="S2" s="21"/>
      <c r="T2" s="23"/>
      <c r="U2" s="21"/>
      <c r="V2" s="23"/>
      <c r="W2" s="21"/>
      <c r="X2" s="21"/>
      <c r="Y2" s="23"/>
      <c r="BL2" s="23" t="s">
        <v>10</v>
      </c>
      <c r="BM2" s="23"/>
      <c r="BN2" s="21"/>
    </row>
    <row r="3" spans="2:66" ht="15.75">
      <c r="B3" s="3"/>
      <c r="C3" s="23" t="s">
        <v>11</v>
      </c>
      <c r="D3" s="23"/>
      <c r="E3" s="21"/>
      <c r="F3" s="23"/>
      <c r="G3" s="21"/>
      <c r="H3" s="21"/>
      <c r="I3" s="23"/>
      <c r="J3" s="23"/>
      <c r="K3" s="21"/>
      <c r="L3" s="21"/>
      <c r="M3" s="23"/>
      <c r="N3" s="21"/>
      <c r="O3" s="21"/>
      <c r="P3" s="23"/>
      <c r="Q3" s="23"/>
      <c r="R3" s="21"/>
      <c r="S3" s="21"/>
      <c r="T3" s="23"/>
      <c r="U3" s="21"/>
      <c r="V3" s="23"/>
      <c r="W3" s="21"/>
      <c r="X3" s="21"/>
      <c r="Y3" s="23"/>
      <c r="BL3" s="23" t="s">
        <v>11</v>
      </c>
      <c r="BM3" s="23"/>
      <c r="BN3" s="21"/>
    </row>
    <row r="4" spans="1:25" ht="14.25" customHeight="1">
      <c r="A4" s="7"/>
      <c r="B4" s="2"/>
      <c r="C4" s="24"/>
      <c r="D4" s="24"/>
      <c r="F4" s="24"/>
      <c r="I4" s="24"/>
      <c r="J4" s="24"/>
      <c r="M4" s="24"/>
      <c r="P4" s="24"/>
      <c r="Q4" s="24"/>
      <c r="T4" s="24"/>
      <c r="V4" s="24"/>
      <c r="Y4" s="24"/>
    </row>
    <row r="5" spans="1:72" s="8" customFormat="1" ht="30.75" customHeight="1">
      <c r="A5" s="73" t="s">
        <v>12</v>
      </c>
      <c r="B5" s="7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</row>
    <row r="6" spans="1:2" ht="18.75" customHeight="1">
      <c r="A6" s="75" t="s">
        <v>30</v>
      </c>
      <c r="B6" s="76"/>
    </row>
    <row r="7" spans="1:72" s="9" customFormat="1" ht="82.5" customHeight="1">
      <c r="A7" s="77" t="s">
        <v>7</v>
      </c>
      <c r="B7" s="77" t="s">
        <v>8</v>
      </c>
      <c r="C7" s="70" t="s">
        <v>20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67" t="s">
        <v>28</v>
      </c>
      <c r="AC7" s="68"/>
      <c r="AD7" s="68"/>
      <c r="AE7" s="69"/>
      <c r="AF7" s="67" t="s">
        <v>26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9"/>
      <c r="BI7" s="67" t="s">
        <v>29</v>
      </c>
      <c r="BJ7" s="68"/>
      <c r="BK7" s="68"/>
      <c r="BL7" s="68"/>
      <c r="BM7" s="68"/>
      <c r="BN7" s="69"/>
      <c r="BO7" s="67" t="s">
        <v>101</v>
      </c>
      <c r="BP7" s="68"/>
      <c r="BQ7" s="69"/>
      <c r="BR7" s="67" t="s">
        <v>27</v>
      </c>
      <c r="BS7" s="68"/>
      <c r="BT7" s="69"/>
    </row>
    <row r="8" spans="1:72" s="9" customFormat="1" ht="48">
      <c r="A8" s="77"/>
      <c r="B8" s="78"/>
      <c r="C8" s="61" t="s">
        <v>31</v>
      </c>
      <c r="D8" s="61" t="s">
        <v>32</v>
      </c>
      <c r="E8" s="61" t="s">
        <v>33</v>
      </c>
      <c r="F8" s="61" t="s">
        <v>34</v>
      </c>
      <c r="G8" s="61" t="s">
        <v>35</v>
      </c>
      <c r="H8" s="61" t="s">
        <v>36</v>
      </c>
      <c r="I8" s="61" t="s">
        <v>37</v>
      </c>
      <c r="J8" s="61" t="s">
        <v>38</v>
      </c>
      <c r="K8" s="61" t="s">
        <v>39</v>
      </c>
      <c r="L8" s="61" t="s">
        <v>40</v>
      </c>
      <c r="M8" s="61" t="s">
        <v>41</v>
      </c>
      <c r="N8" s="61" t="s">
        <v>42</v>
      </c>
      <c r="O8" s="61" t="s">
        <v>43</v>
      </c>
      <c r="P8" s="61" t="s">
        <v>44</v>
      </c>
      <c r="Q8" s="61" t="s">
        <v>45</v>
      </c>
      <c r="R8" s="61" t="s">
        <v>46</v>
      </c>
      <c r="S8" s="61" t="s">
        <v>47</v>
      </c>
      <c r="T8" s="61" t="s">
        <v>48</v>
      </c>
      <c r="U8" s="61" t="s">
        <v>49</v>
      </c>
      <c r="V8" s="61" t="s">
        <v>50</v>
      </c>
      <c r="W8" s="61" t="s">
        <v>51</v>
      </c>
      <c r="X8" s="61" t="s">
        <v>52</v>
      </c>
      <c r="Y8" s="61" t="s">
        <v>53</v>
      </c>
      <c r="Z8" s="61" t="s">
        <v>54</v>
      </c>
      <c r="AA8" s="61" t="s">
        <v>100</v>
      </c>
      <c r="AB8" s="65" t="s">
        <v>55</v>
      </c>
      <c r="AC8" s="65" t="s">
        <v>56</v>
      </c>
      <c r="AD8" s="65" t="s">
        <v>57</v>
      </c>
      <c r="AE8" s="65" t="s">
        <v>58</v>
      </c>
      <c r="AF8" s="61" t="s">
        <v>59</v>
      </c>
      <c r="AG8" s="61" t="s">
        <v>60</v>
      </c>
      <c r="AH8" s="61" t="s">
        <v>61</v>
      </c>
      <c r="AI8" s="61" t="s">
        <v>62</v>
      </c>
      <c r="AJ8" s="61" t="s">
        <v>63</v>
      </c>
      <c r="AK8" s="61" t="s">
        <v>64</v>
      </c>
      <c r="AL8" s="61" t="s">
        <v>65</v>
      </c>
      <c r="AM8" s="61" t="s">
        <v>66</v>
      </c>
      <c r="AN8" s="61" t="s">
        <v>67</v>
      </c>
      <c r="AO8" s="61" t="s">
        <v>68</v>
      </c>
      <c r="AP8" s="61" t="s">
        <v>69</v>
      </c>
      <c r="AQ8" s="61" t="s">
        <v>70</v>
      </c>
      <c r="AR8" s="61" t="s">
        <v>71</v>
      </c>
      <c r="AS8" s="61" t="s">
        <v>72</v>
      </c>
      <c r="AT8" s="61" t="s">
        <v>73</v>
      </c>
      <c r="AU8" s="61" t="s">
        <v>74</v>
      </c>
      <c r="AV8" s="61" t="s">
        <v>75</v>
      </c>
      <c r="AW8" s="61" t="s">
        <v>76</v>
      </c>
      <c r="AX8" s="61" t="s">
        <v>77</v>
      </c>
      <c r="AY8" s="61" t="s">
        <v>78</v>
      </c>
      <c r="AZ8" s="61" t="s">
        <v>79</v>
      </c>
      <c r="BA8" s="61" t="s">
        <v>80</v>
      </c>
      <c r="BB8" s="61" t="s">
        <v>81</v>
      </c>
      <c r="BC8" s="61" t="s">
        <v>82</v>
      </c>
      <c r="BD8" s="61" t="s">
        <v>83</v>
      </c>
      <c r="BE8" s="61" t="s">
        <v>84</v>
      </c>
      <c r="BF8" s="61" t="s">
        <v>85</v>
      </c>
      <c r="BG8" s="61" t="s">
        <v>86</v>
      </c>
      <c r="BH8" s="61" t="s">
        <v>87</v>
      </c>
      <c r="BI8" s="65" t="s">
        <v>88</v>
      </c>
      <c r="BJ8" s="65" t="s">
        <v>89</v>
      </c>
      <c r="BK8" s="65" t="s">
        <v>90</v>
      </c>
      <c r="BL8" s="65" t="s">
        <v>91</v>
      </c>
      <c r="BM8" s="65" t="s">
        <v>92</v>
      </c>
      <c r="BN8" s="65" t="s">
        <v>93</v>
      </c>
      <c r="BO8" s="65" t="s">
        <v>94</v>
      </c>
      <c r="BP8" s="65" t="s">
        <v>95</v>
      </c>
      <c r="BQ8" s="65" t="s">
        <v>96</v>
      </c>
      <c r="BR8" s="65" t="s">
        <v>97</v>
      </c>
      <c r="BS8" s="65" t="s">
        <v>98</v>
      </c>
      <c r="BT8" s="65" t="s">
        <v>99</v>
      </c>
    </row>
    <row r="9" spans="1:72" ht="14.25" customHeight="1">
      <c r="A9" s="1"/>
      <c r="B9" s="1"/>
      <c r="C9" s="63"/>
      <c r="D9" s="63"/>
      <c r="E9" s="64"/>
      <c r="F9" s="64"/>
      <c r="G9" s="63"/>
      <c r="H9" s="64"/>
      <c r="I9" s="63"/>
      <c r="J9" s="64"/>
      <c r="K9" s="63"/>
      <c r="L9" s="64"/>
      <c r="M9" s="64"/>
      <c r="N9" s="63"/>
      <c r="O9" s="64"/>
      <c r="P9" s="63"/>
      <c r="Q9" s="64"/>
      <c r="R9" s="63"/>
      <c r="S9" s="64"/>
      <c r="T9" s="63"/>
      <c r="U9" s="64"/>
      <c r="V9" s="64"/>
      <c r="W9" s="63"/>
      <c r="X9" s="64"/>
      <c r="Y9" s="63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4.25" customHeight="1">
      <c r="A10" s="1"/>
      <c r="B10" s="1" t="s">
        <v>13</v>
      </c>
      <c r="C10" s="62">
        <v>771.1</v>
      </c>
      <c r="D10" s="62">
        <v>596</v>
      </c>
      <c r="E10" s="62">
        <v>731.7</v>
      </c>
      <c r="F10" s="62">
        <v>400.3</v>
      </c>
      <c r="G10" s="62">
        <v>462.5</v>
      </c>
      <c r="H10" s="62">
        <v>606.5</v>
      </c>
      <c r="I10" s="62">
        <v>500.6</v>
      </c>
      <c r="J10" s="62">
        <v>404.9</v>
      </c>
      <c r="K10" s="62">
        <v>589.4</v>
      </c>
      <c r="L10" s="62">
        <v>530.8</v>
      </c>
      <c r="M10" s="62">
        <v>404.3</v>
      </c>
      <c r="N10" s="62">
        <v>575.8</v>
      </c>
      <c r="O10" s="62">
        <v>523.8</v>
      </c>
      <c r="P10" s="62">
        <v>522.8</v>
      </c>
      <c r="Q10" s="62">
        <v>342.3</v>
      </c>
      <c r="R10" s="62">
        <v>403.7</v>
      </c>
      <c r="S10" s="62">
        <v>539.4</v>
      </c>
      <c r="T10" s="62">
        <v>743.3</v>
      </c>
      <c r="U10" s="62">
        <v>727.2</v>
      </c>
      <c r="V10" s="62">
        <v>402</v>
      </c>
      <c r="W10" s="62">
        <v>403.6</v>
      </c>
      <c r="X10" s="62">
        <v>337.5</v>
      </c>
      <c r="Y10" s="62">
        <v>500.2</v>
      </c>
      <c r="Z10" s="62">
        <v>699.1</v>
      </c>
      <c r="AA10" s="62">
        <v>795.4</v>
      </c>
      <c r="AB10" s="62">
        <v>758.4</v>
      </c>
      <c r="AC10" s="62">
        <v>609.2</v>
      </c>
      <c r="AD10" s="62">
        <v>343.7</v>
      </c>
      <c r="AE10" s="62">
        <v>528.6</v>
      </c>
      <c r="AF10" s="62">
        <v>714.6</v>
      </c>
      <c r="AG10" s="62">
        <v>524.9</v>
      </c>
      <c r="AH10" s="62">
        <v>513.5</v>
      </c>
      <c r="AI10" s="62">
        <v>529.6</v>
      </c>
      <c r="AJ10" s="62">
        <v>405</v>
      </c>
      <c r="AK10" s="62">
        <v>521</v>
      </c>
      <c r="AL10" s="62">
        <v>661.2</v>
      </c>
      <c r="AM10" s="62">
        <v>397.3</v>
      </c>
      <c r="AN10" s="62">
        <v>379.3</v>
      </c>
      <c r="AO10" s="62">
        <v>499.5</v>
      </c>
      <c r="AP10" s="62">
        <v>519.8</v>
      </c>
      <c r="AQ10" s="62">
        <v>516.7</v>
      </c>
      <c r="AR10" s="62">
        <v>522.6</v>
      </c>
      <c r="AS10" s="62">
        <v>523.6</v>
      </c>
      <c r="AT10" s="62">
        <v>469</v>
      </c>
      <c r="AU10" s="62">
        <v>450.3</v>
      </c>
      <c r="AV10" s="62">
        <v>413.8</v>
      </c>
      <c r="AW10" s="62">
        <v>713.8</v>
      </c>
      <c r="AX10" s="62">
        <v>716.4</v>
      </c>
      <c r="AY10" s="62">
        <v>334.8</v>
      </c>
      <c r="AZ10" s="62">
        <v>408.6</v>
      </c>
      <c r="BA10" s="62">
        <v>522.2</v>
      </c>
      <c r="BB10" s="62">
        <v>333.1</v>
      </c>
      <c r="BC10" s="62">
        <v>406.3</v>
      </c>
      <c r="BD10" s="62">
        <v>350.7</v>
      </c>
      <c r="BE10" s="62">
        <v>530</v>
      </c>
      <c r="BF10" s="62">
        <v>335.4</v>
      </c>
      <c r="BG10" s="62">
        <v>344.4</v>
      </c>
      <c r="BH10" s="62">
        <v>470.1</v>
      </c>
      <c r="BI10" s="62">
        <v>606.3</v>
      </c>
      <c r="BJ10" s="62">
        <v>567.1</v>
      </c>
      <c r="BK10" s="62">
        <v>410</v>
      </c>
      <c r="BL10" s="62">
        <v>523.7</v>
      </c>
      <c r="BM10" s="62">
        <v>609.2</v>
      </c>
      <c r="BN10" s="62">
        <v>611</v>
      </c>
      <c r="BO10" s="62">
        <v>522.9</v>
      </c>
      <c r="BP10" s="62">
        <v>327.5</v>
      </c>
      <c r="BQ10" s="62">
        <v>212.7</v>
      </c>
      <c r="BR10" s="62">
        <v>335.7</v>
      </c>
      <c r="BS10" s="62">
        <v>813.3</v>
      </c>
      <c r="BT10" s="62">
        <v>395.1</v>
      </c>
    </row>
    <row r="11" spans="1:72" ht="14.25" customHeight="1" thickBot="1">
      <c r="A11" s="1"/>
      <c r="B11" s="5" t="s">
        <v>14</v>
      </c>
      <c r="C11" s="26">
        <v>771.1</v>
      </c>
      <c r="D11" s="26">
        <v>596</v>
      </c>
      <c r="E11" s="26">
        <v>731.7</v>
      </c>
      <c r="F11" s="26">
        <v>400.3</v>
      </c>
      <c r="G11" s="26">
        <v>462.5</v>
      </c>
      <c r="H11" s="26">
        <v>606.5</v>
      </c>
      <c r="I11" s="26">
        <v>500.6</v>
      </c>
      <c r="J11" s="26">
        <v>404.9</v>
      </c>
      <c r="K11" s="26">
        <v>589.4</v>
      </c>
      <c r="L11" s="26">
        <v>530.8</v>
      </c>
      <c r="M11" s="26">
        <v>404.3</v>
      </c>
      <c r="N11" s="26">
        <v>575.8</v>
      </c>
      <c r="O11" s="26">
        <v>523.8</v>
      </c>
      <c r="P11" s="26">
        <v>522.8</v>
      </c>
      <c r="Q11" s="26">
        <v>342.3</v>
      </c>
      <c r="R11" s="26">
        <v>403.7</v>
      </c>
      <c r="S11" s="26">
        <v>539.4</v>
      </c>
      <c r="T11" s="26">
        <v>743.3</v>
      </c>
      <c r="U11" s="26">
        <v>727.2</v>
      </c>
      <c r="V11" s="26">
        <v>402</v>
      </c>
      <c r="W11" s="26">
        <v>403.6</v>
      </c>
      <c r="X11" s="26">
        <v>337.5</v>
      </c>
      <c r="Y11" s="26">
        <v>500.2</v>
      </c>
      <c r="Z11" s="26">
        <v>699.1</v>
      </c>
      <c r="AA11" s="26">
        <v>795.4</v>
      </c>
      <c r="AB11" s="26">
        <v>758.4</v>
      </c>
      <c r="AC11" s="26">
        <v>609.2</v>
      </c>
      <c r="AD11" s="26">
        <v>343.7</v>
      </c>
      <c r="AE11" s="26">
        <v>528.6</v>
      </c>
      <c r="AF11" s="26">
        <v>714.6</v>
      </c>
      <c r="AG11" s="26">
        <v>524.9</v>
      </c>
      <c r="AH11" s="26">
        <v>513.5</v>
      </c>
      <c r="AI11" s="26">
        <v>529.6</v>
      </c>
      <c r="AJ11" s="26">
        <v>405</v>
      </c>
      <c r="AK11" s="26">
        <v>521</v>
      </c>
      <c r="AL11" s="26">
        <v>661.2</v>
      </c>
      <c r="AM11" s="26">
        <v>397.3</v>
      </c>
      <c r="AN11" s="26">
        <v>379.3</v>
      </c>
      <c r="AO11" s="26">
        <v>499.5</v>
      </c>
      <c r="AP11" s="26">
        <v>519.8</v>
      </c>
      <c r="AQ11" s="26">
        <v>516.7</v>
      </c>
      <c r="AR11" s="26">
        <v>522.6</v>
      </c>
      <c r="AS11" s="26">
        <v>523.6</v>
      </c>
      <c r="AT11" s="26">
        <v>469</v>
      </c>
      <c r="AU11" s="26">
        <v>450.3</v>
      </c>
      <c r="AV11" s="26">
        <v>413.8</v>
      </c>
      <c r="AW11" s="26">
        <v>713.8</v>
      </c>
      <c r="AX11" s="26">
        <v>716.4</v>
      </c>
      <c r="AY11" s="26">
        <v>334.8</v>
      </c>
      <c r="AZ11" s="26">
        <v>408.6</v>
      </c>
      <c r="BA11" s="26">
        <v>522.2</v>
      </c>
      <c r="BB11" s="26">
        <v>333.1</v>
      </c>
      <c r="BC11" s="26">
        <v>406.3</v>
      </c>
      <c r="BD11" s="26">
        <v>350.7</v>
      </c>
      <c r="BE11" s="26">
        <v>530</v>
      </c>
      <c r="BF11" s="26">
        <v>335.4</v>
      </c>
      <c r="BG11" s="26">
        <v>344.4</v>
      </c>
      <c r="BH11" s="26">
        <v>470.1</v>
      </c>
      <c r="BI11" s="26">
        <v>606.3</v>
      </c>
      <c r="BJ11" s="26">
        <v>567.1</v>
      </c>
      <c r="BK11" s="26">
        <v>410</v>
      </c>
      <c r="BL11" s="26">
        <v>523.7</v>
      </c>
      <c r="BM11" s="26">
        <v>609.2</v>
      </c>
      <c r="BN11" s="26">
        <v>611</v>
      </c>
      <c r="BO11" s="26">
        <v>522.9</v>
      </c>
      <c r="BP11" s="26">
        <v>327.5</v>
      </c>
      <c r="BQ11" s="26">
        <v>212.7</v>
      </c>
      <c r="BR11" s="26">
        <v>335.7</v>
      </c>
      <c r="BS11" s="26">
        <v>813.3</v>
      </c>
      <c r="BT11" s="26">
        <v>395.1</v>
      </c>
    </row>
    <row r="12" spans="1:72" ht="13.5" customHeight="1" thickTop="1">
      <c r="A12" s="79" t="s">
        <v>6</v>
      </c>
      <c r="B12" s="15" t="s">
        <v>3</v>
      </c>
      <c r="C12" s="60">
        <f>C11*45%/100</f>
        <v>3.46995</v>
      </c>
      <c r="D12" s="60">
        <f aca="true" t="shared" si="0" ref="D12:BO12">D11*45%/100</f>
        <v>2.682</v>
      </c>
      <c r="E12" s="60">
        <f t="shared" si="0"/>
        <v>3.2926500000000005</v>
      </c>
      <c r="F12" s="60">
        <f t="shared" si="0"/>
        <v>1.8013500000000002</v>
      </c>
      <c r="G12" s="60">
        <f t="shared" si="0"/>
        <v>2.08125</v>
      </c>
      <c r="H12" s="60">
        <f t="shared" si="0"/>
        <v>2.72925</v>
      </c>
      <c r="I12" s="60">
        <f t="shared" si="0"/>
        <v>2.2527</v>
      </c>
      <c r="J12" s="60">
        <f t="shared" si="0"/>
        <v>1.82205</v>
      </c>
      <c r="K12" s="60">
        <f t="shared" si="0"/>
        <v>2.6523000000000003</v>
      </c>
      <c r="L12" s="60">
        <f t="shared" si="0"/>
        <v>2.3886</v>
      </c>
      <c r="M12" s="60">
        <f t="shared" si="0"/>
        <v>1.81935</v>
      </c>
      <c r="N12" s="60">
        <f t="shared" si="0"/>
        <v>2.5911</v>
      </c>
      <c r="O12" s="60">
        <f t="shared" si="0"/>
        <v>2.3571</v>
      </c>
      <c r="P12" s="60">
        <f t="shared" si="0"/>
        <v>2.3526</v>
      </c>
      <c r="Q12" s="60">
        <f t="shared" si="0"/>
        <v>1.5403499999999999</v>
      </c>
      <c r="R12" s="60">
        <f t="shared" si="0"/>
        <v>1.8166499999999999</v>
      </c>
      <c r="S12" s="60">
        <f t="shared" si="0"/>
        <v>2.4273</v>
      </c>
      <c r="T12" s="60">
        <f t="shared" si="0"/>
        <v>3.34485</v>
      </c>
      <c r="U12" s="60">
        <f t="shared" si="0"/>
        <v>3.2724</v>
      </c>
      <c r="V12" s="60">
        <f t="shared" si="0"/>
        <v>1.8090000000000002</v>
      </c>
      <c r="W12" s="60">
        <f t="shared" si="0"/>
        <v>1.8162</v>
      </c>
      <c r="X12" s="60">
        <f t="shared" si="0"/>
        <v>1.51875</v>
      </c>
      <c r="Y12" s="60">
        <f t="shared" si="0"/>
        <v>2.2509</v>
      </c>
      <c r="Z12" s="60">
        <f t="shared" si="0"/>
        <v>3.1459500000000005</v>
      </c>
      <c r="AA12" s="60">
        <f t="shared" si="0"/>
        <v>3.5793</v>
      </c>
      <c r="AB12" s="60">
        <f t="shared" si="0"/>
        <v>3.4128</v>
      </c>
      <c r="AC12" s="60">
        <f t="shared" si="0"/>
        <v>2.7414000000000005</v>
      </c>
      <c r="AD12" s="60">
        <f t="shared" si="0"/>
        <v>1.5466499999999999</v>
      </c>
      <c r="AE12" s="60">
        <f t="shared" si="0"/>
        <v>2.3787000000000003</v>
      </c>
      <c r="AF12" s="60">
        <f t="shared" si="0"/>
        <v>3.2157</v>
      </c>
      <c r="AG12" s="60">
        <f t="shared" si="0"/>
        <v>2.36205</v>
      </c>
      <c r="AH12" s="60">
        <f t="shared" si="0"/>
        <v>2.31075</v>
      </c>
      <c r="AI12" s="60">
        <f t="shared" si="0"/>
        <v>2.3832000000000004</v>
      </c>
      <c r="AJ12" s="60">
        <f t="shared" si="0"/>
        <v>1.8225</v>
      </c>
      <c r="AK12" s="60">
        <f t="shared" si="0"/>
        <v>2.3445</v>
      </c>
      <c r="AL12" s="60">
        <f t="shared" si="0"/>
        <v>2.9754</v>
      </c>
      <c r="AM12" s="60">
        <f t="shared" si="0"/>
        <v>1.78785</v>
      </c>
      <c r="AN12" s="60">
        <f t="shared" si="0"/>
        <v>1.70685</v>
      </c>
      <c r="AO12" s="60">
        <f t="shared" si="0"/>
        <v>2.24775</v>
      </c>
      <c r="AP12" s="60">
        <f t="shared" si="0"/>
        <v>2.3391</v>
      </c>
      <c r="AQ12" s="60">
        <f t="shared" si="0"/>
        <v>2.3251500000000003</v>
      </c>
      <c r="AR12" s="60">
        <f t="shared" si="0"/>
        <v>2.3517</v>
      </c>
      <c r="AS12" s="60">
        <f t="shared" si="0"/>
        <v>2.3562</v>
      </c>
      <c r="AT12" s="60">
        <f t="shared" si="0"/>
        <v>2.1105</v>
      </c>
      <c r="AU12" s="60">
        <f t="shared" si="0"/>
        <v>2.0263500000000003</v>
      </c>
      <c r="AV12" s="60">
        <f t="shared" si="0"/>
        <v>1.8621</v>
      </c>
      <c r="AW12" s="60">
        <f t="shared" si="0"/>
        <v>3.2121</v>
      </c>
      <c r="AX12" s="60">
        <f t="shared" si="0"/>
        <v>3.2237999999999998</v>
      </c>
      <c r="AY12" s="60">
        <f t="shared" si="0"/>
        <v>1.5066</v>
      </c>
      <c r="AZ12" s="60">
        <f t="shared" si="0"/>
        <v>1.8387</v>
      </c>
      <c r="BA12" s="60">
        <f t="shared" si="0"/>
        <v>2.3499000000000003</v>
      </c>
      <c r="BB12" s="60">
        <f t="shared" si="0"/>
        <v>1.49895</v>
      </c>
      <c r="BC12" s="60">
        <f t="shared" si="0"/>
        <v>1.8283500000000001</v>
      </c>
      <c r="BD12" s="60">
        <f t="shared" si="0"/>
        <v>1.57815</v>
      </c>
      <c r="BE12" s="60">
        <f t="shared" si="0"/>
        <v>2.385</v>
      </c>
      <c r="BF12" s="60">
        <f t="shared" si="0"/>
        <v>1.5093</v>
      </c>
      <c r="BG12" s="60">
        <f t="shared" si="0"/>
        <v>1.5497999999999998</v>
      </c>
      <c r="BH12" s="60">
        <f t="shared" si="0"/>
        <v>2.11545</v>
      </c>
      <c r="BI12" s="60">
        <f t="shared" si="0"/>
        <v>2.72835</v>
      </c>
      <c r="BJ12" s="60">
        <f t="shared" si="0"/>
        <v>2.55195</v>
      </c>
      <c r="BK12" s="60">
        <f t="shared" si="0"/>
        <v>1.845</v>
      </c>
      <c r="BL12" s="60">
        <f t="shared" si="0"/>
        <v>2.35665</v>
      </c>
      <c r="BM12" s="60">
        <f t="shared" si="0"/>
        <v>2.7414000000000005</v>
      </c>
      <c r="BN12" s="60">
        <f t="shared" si="0"/>
        <v>2.7495</v>
      </c>
      <c r="BO12" s="60">
        <f t="shared" si="0"/>
        <v>2.35305</v>
      </c>
      <c r="BP12" s="60">
        <f>BP11*45%/100</f>
        <v>1.47375</v>
      </c>
      <c r="BQ12" s="60">
        <f>BQ11*45%/100</f>
        <v>0.9571500000000001</v>
      </c>
      <c r="BR12" s="60">
        <f>BR11*45%/100</f>
        <v>1.51065</v>
      </c>
      <c r="BS12" s="60">
        <f>BS11*45%/100</f>
        <v>3.65985</v>
      </c>
      <c r="BT12" s="60">
        <f>BT11*45%/100</f>
        <v>1.7779500000000001</v>
      </c>
    </row>
    <row r="13" spans="1:72" s="8" customFormat="1" ht="16.5" customHeight="1">
      <c r="A13" s="80"/>
      <c r="B13" s="12" t="s">
        <v>17</v>
      </c>
      <c r="C13" s="27">
        <f aca="true" t="shared" si="1" ref="C13:I13">1007.68*C12</f>
        <v>3496.5992159999996</v>
      </c>
      <c r="D13" s="27">
        <f t="shared" si="1"/>
        <v>2702.5977599999997</v>
      </c>
      <c r="E13" s="27">
        <f t="shared" si="1"/>
        <v>3317.9375520000003</v>
      </c>
      <c r="F13" s="27">
        <f t="shared" si="1"/>
        <v>1815.1843680000002</v>
      </c>
      <c r="G13" s="27">
        <f t="shared" si="1"/>
        <v>2097.234</v>
      </c>
      <c r="H13" s="27">
        <f t="shared" si="1"/>
        <v>2750.21064</v>
      </c>
      <c r="I13" s="28">
        <f t="shared" si="1"/>
        <v>2270.000736</v>
      </c>
      <c r="J13" s="27">
        <f aca="true" t="shared" si="2" ref="J13:Y13">1007.68*J12</f>
        <v>1836.043344</v>
      </c>
      <c r="K13" s="27">
        <f t="shared" si="2"/>
        <v>2672.669664</v>
      </c>
      <c r="L13" s="27">
        <f t="shared" si="2"/>
        <v>2406.9444479999997</v>
      </c>
      <c r="M13" s="27">
        <f t="shared" si="2"/>
        <v>1833.322608</v>
      </c>
      <c r="N13" s="27">
        <f t="shared" si="2"/>
        <v>2610.999648</v>
      </c>
      <c r="O13" s="27">
        <f t="shared" si="2"/>
        <v>2375.202528</v>
      </c>
      <c r="P13" s="28">
        <f t="shared" si="2"/>
        <v>2370.6679679999997</v>
      </c>
      <c r="Q13" s="27">
        <f t="shared" si="2"/>
        <v>1552.179888</v>
      </c>
      <c r="R13" s="27">
        <f t="shared" si="2"/>
        <v>1830.6018719999997</v>
      </c>
      <c r="S13" s="27">
        <f t="shared" si="2"/>
        <v>2445.9416639999995</v>
      </c>
      <c r="T13" s="28">
        <f t="shared" si="2"/>
        <v>3370.538448</v>
      </c>
      <c r="U13" s="27">
        <f t="shared" si="2"/>
        <v>3297.532032</v>
      </c>
      <c r="V13" s="27">
        <f t="shared" si="2"/>
        <v>1822.8931200000002</v>
      </c>
      <c r="W13" s="27">
        <f t="shared" si="2"/>
        <v>1830.148416</v>
      </c>
      <c r="X13" s="27">
        <f t="shared" si="2"/>
        <v>1530.414</v>
      </c>
      <c r="Y13" s="28">
        <f t="shared" si="2"/>
        <v>2268.186912</v>
      </c>
      <c r="Z13" s="27">
        <f aca="true" t="shared" si="3" ref="Z13:AR13">1007.68*Z12</f>
        <v>3170.110896</v>
      </c>
      <c r="AA13" s="27">
        <f>1007.68*AA12</f>
        <v>3606.7890239999997</v>
      </c>
      <c r="AB13" s="27">
        <f t="shared" si="3"/>
        <v>3439.0103039999995</v>
      </c>
      <c r="AC13" s="27">
        <f t="shared" si="3"/>
        <v>2762.4539520000003</v>
      </c>
      <c r="AD13" s="28">
        <f t="shared" si="3"/>
        <v>1558.5282719999998</v>
      </c>
      <c r="AE13" s="27">
        <f t="shared" si="3"/>
        <v>2396.968416</v>
      </c>
      <c r="AF13" s="27">
        <f t="shared" si="3"/>
        <v>3240.3965759999996</v>
      </c>
      <c r="AG13" s="27">
        <f t="shared" si="3"/>
        <v>2380.190544</v>
      </c>
      <c r="AH13" s="27">
        <f t="shared" si="3"/>
        <v>2328.49656</v>
      </c>
      <c r="AI13" s="28">
        <f t="shared" si="3"/>
        <v>2401.502976</v>
      </c>
      <c r="AJ13" s="27">
        <f t="shared" si="3"/>
        <v>1836.4968</v>
      </c>
      <c r="AK13" s="27">
        <f t="shared" si="3"/>
        <v>2362.50576</v>
      </c>
      <c r="AL13" s="27">
        <f t="shared" si="3"/>
        <v>2998.251072</v>
      </c>
      <c r="AM13" s="28">
        <f t="shared" si="3"/>
        <v>1801.5806879999998</v>
      </c>
      <c r="AN13" s="27">
        <f t="shared" si="3"/>
        <v>1719.958608</v>
      </c>
      <c r="AO13" s="27">
        <f t="shared" si="3"/>
        <v>2265.0127199999997</v>
      </c>
      <c r="AP13" s="27">
        <f t="shared" si="3"/>
        <v>2357.064288</v>
      </c>
      <c r="AQ13" s="27">
        <f t="shared" si="3"/>
        <v>2343.007152</v>
      </c>
      <c r="AR13" s="28">
        <f t="shared" si="3"/>
        <v>2369.761056</v>
      </c>
      <c r="AS13" s="27">
        <f aca="true" t="shared" si="4" ref="AS13:AY13">1007.68*AS12</f>
        <v>2374.295616</v>
      </c>
      <c r="AT13" s="27">
        <f t="shared" si="4"/>
        <v>2126.70864</v>
      </c>
      <c r="AU13" s="28">
        <f t="shared" si="4"/>
        <v>2041.9123680000002</v>
      </c>
      <c r="AV13" s="27">
        <f t="shared" si="4"/>
        <v>1876.400928</v>
      </c>
      <c r="AW13" s="27">
        <f t="shared" si="4"/>
        <v>3236.768928</v>
      </c>
      <c r="AX13" s="27">
        <f t="shared" si="4"/>
        <v>3248.558784</v>
      </c>
      <c r="AY13" s="28">
        <f t="shared" si="4"/>
        <v>1518.170688</v>
      </c>
      <c r="AZ13" s="27">
        <f>1007.68*AZ12</f>
        <v>1852.8212159999998</v>
      </c>
      <c r="BA13" s="27">
        <f>1007.68*BA12</f>
        <v>2367.947232</v>
      </c>
      <c r="BB13" s="28">
        <f>1007.68*BB12</f>
        <v>1510.461936</v>
      </c>
      <c r="BC13" s="27">
        <f aca="true" t="shared" si="5" ref="BC13:BI13">1007.68*BC12</f>
        <v>1842.391728</v>
      </c>
      <c r="BD13" s="27">
        <f t="shared" si="5"/>
        <v>1590.270192</v>
      </c>
      <c r="BE13" s="28">
        <f t="shared" si="5"/>
        <v>2403.3167999999996</v>
      </c>
      <c r="BF13" s="27">
        <f t="shared" si="5"/>
        <v>1520.891424</v>
      </c>
      <c r="BG13" s="27">
        <f t="shared" si="5"/>
        <v>1561.7024639999997</v>
      </c>
      <c r="BH13" s="27">
        <f t="shared" si="5"/>
        <v>2131.696656</v>
      </c>
      <c r="BI13" s="28">
        <f t="shared" si="5"/>
        <v>2749.303728</v>
      </c>
      <c r="BJ13" s="27">
        <f>1007.68*BJ12</f>
        <v>2571.548976</v>
      </c>
      <c r="BK13" s="27">
        <f>1007.68*BK12</f>
        <v>1859.1696</v>
      </c>
      <c r="BL13" s="28">
        <f>1007.68*BL12</f>
        <v>2374.749072</v>
      </c>
      <c r="BM13" s="27">
        <f aca="true" t="shared" si="6" ref="BM13:BS13">1007.68*BM12</f>
        <v>2762.4539520000003</v>
      </c>
      <c r="BN13" s="27">
        <f t="shared" si="6"/>
        <v>2770.6161599999996</v>
      </c>
      <c r="BO13" s="28">
        <f t="shared" si="6"/>
        <v>2371.121424</v>
      </c>
      <c r="BP13" s="27">
        <f t="shared" si="6"/>
        <v>1485.0683999999999</v>
      </c>
      <c r="BQ13" s="27">
        <f t="shared" si="6"/>
        <v>964.500912</v>
      </c>
      <c r="BR13" s="27">
        <f t="shared" si="6"/>
        <v>1522.251792</v>
      </c>
      <c r="BS13" s="28">
        <f t="shared" si="6"/>
        <v>3687.957648</v>
      </c>
      <c r="BT13" s="27">
        <f>1007.68*BT12</f>
        <v>1791.604656</v>
      </c>
    </row>
    <row r="14" spans="1:72" ht="13.5" customHeight="1">
      <c r="A14" s="80"/>
      <c r="B14" s="12" t="s">
        <v>2</v>
      </c>
      <c r="C14" s="29">
        <f aca="true" t="shared" si="7" ref="C14:I14">C13/C10/12</f>
        <v>0.37787999999999994</v>
      </c>
      <c r="D14" s="29">
        <f t="shared" si="7"/>
        <v>0.37787999999999994</v>
      </c>
      <c r="E14" s="29">
        <f t="shared" si="7"/>
        <v>0.37788</v>
      </c>
      <c r="F14" s="29">
        <f t="shared" si="7"/>
        <v>0.37788</v>
      </c>
      <c r="G14" s="29">
        <f t="shared" si="7"/>
        <v>0.37788</v>
      </c>
      <c r="H14" s="29">
        <f t="shared" si="7"/>
        <v>0.37788</v>
      </c>
      <c r="I14" s="30">
        <f t="shared" si="7"/>
        <v>0.37788</v>
      </c>
      <c r="J14" s="29">
        <f aca="true" t="shared" si="8" ref="J14:Y14">J13/J10/12</f>
        <v>0.37788</v>
      </c>
      <c r="K14" s="29">
        <f t="shared" si="8"/>
        <v>0.37788</v>
      </c>
      <c r="L14" s="29">
        <f t="shared" si="8"/>
        <v>0.37788</v>
      </c>
      <c r="M14" s="29">
        <f t="shared" si="8"/>
        <v>0.37788</v>
      </c>
      <c r="N14" s="29">
        <f t="shared" si="8"/>
        <v>0.37788</v>
      </c>
      <c r="O14" s="29">
        <f t="shared" si="8"/>
        <v>0.37788</v>
      </c>
      <c r="P14" s="30">
        <f t="shared" si="8"/>
        <v>0.37788</v>
      </c>
      <c r="Q14" s="29">
        <f t="shared" si="8"/>
        <v>0.37788</v>
      </c>
      <c r="R14" s="29">
        <f t="shared" si="8"/>
        <v>0.37787999999999994</v>
      </c>
      <c r="S14" s="29">
        <f t="shared" si="8"/>
        <v>0.37787999999999994</v>
      </c>
      <c r="T14" s="30">
        <f t="shared" si="8"/>
        <v>0.37788</v>
      </c>
      <c r="U14" s="29">
        <f t="shared" si="8"/>
        <v>0.37788</v>
      </c>
      <c r="V14" s="29">
        <f t="shared" si="8"/>
        <v>0.37788000000000005</v>
      </c>
      <c r="W14" s="29">
        <f t="shared" si="8"/>
        <v>0.37788</v>
      </c>
      <c r="X14" s="29">
        <f t="shared" si="8"/>
        <v>0.37788</v>
      </c>
      <c r="Y14" s="30">
        <f t="shared" si="8"/>
        <v>0.37788</v>
      </c>
      <c r="Z14" s="29">
        <f aca="true" t="shared" si="9" ref="Z14:AR14">Z13/Z10/12</f>
        <v>0.37788</v>
      </c>
      <c r="AA14" s="29">
        <f>AA13/AA10/12</f>
        <v>0.37788</v>
      </c>
      <c r="AB14" s="29">
        <f t="shared" si="9"/>
        <v>0.37787999999999994</v>
      </c>
      <c r="AC14" s="29">
        <f t="shared" si="9"/>
        <v>0.37788</v>
      </c>
      <c r="AD14" s="30">
        <f t="shared" si="9"/>
        <v>0.37788</v>
      </c>
      <c r="AE14" s="29">
        <f t="shared" si="9"/>
        <v>0.37788</v>
      </c>
      <c r="AF14" s="29">
        <f t="shared" si="9"/>
        <v>0.37787999999999994</v>
      </c>
      <c r="AG14" s="29">
        <f t="shared" si="9"/>
        <v>0.37788</v>
      </c>
      <c r="AH14" s="29">
        <f t="shared" si="9"/>
        <v>0.37788</v>
      </c>
      <c r="AI14" s="30">
        <f t="shared" si="9"/>
        <v>0.37788</v>
      </c>
      <c r="AJ14" s="29">
        <f t="shared" si="9"/>
        <v>0.37788</v>
      </c>
      <c r="AK14" s="29">
        <f t="shared" si="9"/>
        <v>0.37788</v>
      </c>
      <c r="AL14" s="29">
        <f t="shared" si="9"/>
        <v>0.37788</v>
      </c>
      <c r="AM14" s="30">
        <f t="shared" si="9"/>
        <v>0.37787999999999994</v>
      </c>
      <c r="AN14" s="29">
        <f t="shared" si="9"/>
        <v>0.37788</v>
      </c>
      <c r="AO14" s="29">
        <f t="shared" si="9"/>
        <v>0.37787999999999994</v>
      </c>
      <c r="AP14" s="29">
        <f t="shared" si="9"/>
        <v>0.37788000000000005</v>
      </c>
      <c r="AQ14" s="29">
        <f t="shared" si="9"/>
        <v>0.37788</v>
      </c>
      <c r="AR14" s="30">
        <f t="shared" si="9"/>
        <v>0.37787999999999994</v>
      </c>
      <c r="AS14" s="29">
        <f aca="true" t="shared" si="10" ref="AS14:AY14">AS13/AS10/12</f>
        <v>0.37788</v>
      </c>
      <c r="AT14" s="29">
        <f t="shared" si="10"/>
        <v>0.37788</v>
      </c>
      <c r="AU14" s="30">
        <f t="shared" si="10"/>
        <v>0.37788000000000005</v>
      </c>
      <c r="AV14" s="29">
        <f t="shared" si="10"/>
        <v>0.37788</v>
      </c>
      <c r="AW14" s="29">
        <f t="shared" si="10"/>
        <v>0.37788</v>
      </c>
      <c r="AX14" s="29">
        <f t="shared" si="10"/>
        <v>0.37788</v>
      </c>
      <c r="AY14" s="30">
        <f t="shared" si="10"/>
        <v>0.37788</v>
      </c>
      <c r="AZ14" s="29">
        <f>AZ13/AZ10/12</f>
        <v>0.37787999999999994</v>
      </c>
      <c r="BA14" s="29">
        <f>BA13/BA10/12</f>
        <v>0.37788</v>
      </c>
      <c r="BB14" s="30">
        <f>BB13/BB10/12</f>
        <v>0.37787999999999994</v>
      </c>
      <c r="BC14" s="29">
        <f aca="true" t="shared" si="11" ref="BC14:BI14">BC13/BC10/12</f>
        <v>0.37788</v>
      </c>
      <c r="BD14" s="29">
        <f t="shared" si="11"/>
        <v>0.37788</v>
      </c>
      <c r="BE14" s="30">
        <f t="shared" si="11"/>
        <v>0.37787999999999994</v>
      </c>
      <c r="BF14" s="29">
        <f t="shared" si="11"/>
        <v>0.37788</v>
      </c>
      <c r="BG14" s="29">
        <f t="shared" si="11"/>
        <v>0.37788</v>
      </c>
      <c r="BH14" s="29">
        <f t="shared" si="11"/>
        <v>0.37788</v>
      </c>
      <c r="BI14" s="30">
        <f t="shared" si="11"/>
        <v>0.37788</v>
      </c>
      <c r="BJ14" s="29">
        <f>BJ13/BJ10/12</f>
        <v>0.37788</v>
      </c>
      <c r="BK14" s="29">
        <f>BK13/BK10/12</f>
        <v>0.37788</v>
      </c>
      <c r="BL14" s="30">
        <f>BL13/BL10/12</f>
        <v>0.37788</v>
      </c>
      <c r="BM14" s="29">
        <f aca="true" t="shared" si="12" ref="BM14:BS14">BM13/BM10/12</f>
        <v>0.37788</v>
      </c>
      <c r="BN14" s="29">
        <f t="shared" si="12"/>
        <v>0.37787999999999994</v>
      </c>
      <c r="BO14" s="30">
        <f t="shared" si="12"/>
        <v>0.37788</v>
      </c>
      <c r="BP14" s="29">
        <f t="shared" si="12"/>
        <v>0.37788</v>
      </c>
      <c r="BQ14" s="29">
        <f t="shared" si="12"/>
        <v>0.37788</v>
      </c>
      <c r="BR14" s="29">
        <f t="shared" si="12"/>
        <v>0.37788</v>
      </c>
      <c r="BS14" s="30">
        <f t="shared" si="12"/>
        <v>0.37788</v>
      </c>
      <c r="BT14" s="29">
        <f>BT13/BT10/12</f>
        <v>0.37788</v>
      </c>
    </row>
    <row r="15" spans="1:72" ht="15" customHeight="1" thickBot="1">
      <c r="A15" s="81"/>
      <c r="B15" s="16" t="s">
        <v>0</v>
      </c>
      <c r="C15" s="31" t="s">
        <v>18</v>
      </c>
      <c r="D15" s="31" t="s">
        <v>18</v>
      </c>
      <c r="E15" s="31" t="s">
        <v>18</v>
      </c>
      <c r="F15" s="31" t="s">
        <v>18</v>
      </c>
      <c r="G15" s="31" t="s">
        <v>18</v>
      </c>
      <c r="H15" s="31" t="s">
        <v>18</v>
      </c>
      <c r="I15" s="32" t="s">
        <v>18</v>
      </c>
      <c r="J15" s="31" t="s">
        <v>18</v>
      </c>
      <c r="K15" s="31" t="s">
        <v>18</v>
      </c>
      <c r="L15" s="31" t="s">
        <v>18</v>
      </c>
      <c r="M15" s="31" t="s">
        <v>18</v>
      </c>
      <c r="N15" s="31" t="s">
        <v>18</v>
      </c>
      <c r="O15" s="31" t="s">
        <v>18</v>
      </c>
      <c r="P15" s="32" t="s">
        <v>18</v>
      </c>
      <c r="Q15" s="31" t="s">
        <v>18</v>
      </c>
      <c r="R15" s="31" t="s">
        <v>18</v>
      </c>
      <c r="S15" s="31" t="s">
        <v>18</v>
      </c>
      <c r="T15" s="32" t="s">
        <v>18</v>
      </c>
      <c r="U15" s="31" t="s">
        <v>18</v>
      </c>
      <c r="V15" s="31" t="s">
        <v>18</v>
      </c>
      <c r="W15" s="31" t="s">
        <v>18</v>
      </c>
      <c r="X15" s="31" t="s">
        <v>18</v>
      </c>
      <c r="Y15" s="32" t="s">
        <v>18</v>
      </c>
      <c r="Z15" s="31" t="s">
        <v>18</v>
      </c>
      <c r="AA15" s="31" t="s">
        <v>18</v>
      </c>
      <c r="AB15" s="31" t="s">
        <v>18</v>
      </c>
      <c r="AC15" s="31" t="s">
        <v>18</v>
      </c>
      <c r="AD15" s="32" t="s">
        <v>18</v>
      </c>
      <c r="AE15" s="31" t="s">
        <v>18</v>
      </c>
      <c r="AF15" s="31" t="s">
        <v>18</v>
      </c>
      <c r="AG15" s="31" t="s">
        <v>18</v>
      </c>
      <c r="AH15" s="31" t="s">
        <v>18</v>
      </c>
      <c r="AI15" s="32" t="s">
        <v>18</v>
      </c>
      <c r="AJ15" s="31" t="s">
        <v>18</v>
      </c>
      <c r="AK15" s="31" t="s">
        <v>18</v>
      </c>
      <c r="AL15" s="31" t="s">
        <v>18</v>
      </c>
      <c r="AM15" s="32" t="s">
        <v>18</v>
      </c>
      <c r="AN15" s="31" t="s">
        <v>18</v>
      </c>
      <c r="AO15" s="31" t="s">
        <v>18</v>
      </c>
      <c r="AP15" s="31" t="s">
        <v>18</v>
      </c>
      <c r="AQ15" s="31" t="s">
        <v>18</v>
      </c>
      <c r="AR15" s="32" t="s">
        <v>18</v>
      </c>
      <c r="AS15" s="31" t="s">
        <v>18</v>
      </c>
      <c r="AT15" s="31" t="s">
        <v>18</v>
      </c>
      <c r="AU15" s="32" t="s">
        <v>18</v>
      </c>
      <c r="AV15" s="31" t="s">
        <v>18</v>
      </c>
      <c r="AW15" s="31" t="s">
        <v>18</v>
      </c>
      <c r="AX15" s="31" t="s">
        <v>18</v>
      </c>
      <c r="AY15" s="32" t="s">
        <v>18</v>
      </c>
      <c r="AZ15" s="31" t="s">
        <v>18</v>
      </c>
      <c r="BA15" s="31" t="s">
        <v>18</v>
      </c>
      <c r="BB15" s="32" t="s">
        <v>18</v>
      </c>
      <c r="BC15" s="31" t="s">
        <v>18</v>
      </c>
      <c r="BD15" s="31" t="s">
        <v>18</v>
      </c>
      <c r="BE15" s="32" t="s">
        <v>18</v>
      </c>
      <c r="BF15" s="31" t="s">
        <v>18</v>
      </c>
      <c r="BG15" s="31" t="s">
        <v>18</v>
      </c>
      <c r="BH15" s="31" t="s">
        <v>18</v>
      </c>
      <c r="BI15" s="32" t="s">
        <v>18</v>
      </c>
      <c r="BJ15" s="31" t="s">
        <v>18</v>
      </c>
      <c r="BK15" s="31" t="s">
        <v>18</v>
      </c>
      <c r="BL15" s="32" t="s">
        <v>18</v>
      </c>
      <c r="BM15" s="31" t="s">
        <v>18</v>
      </c>
      <c r="BN15" s="31" t="s">
        <v>18</v>
      </c>
      <c r="BO15" s="32" t="s">
        <v>18</v>
      </c>
      <c r="BP15" s="31" t="s">
        <v>18</v>
      </c>
      <c r="BQ15" s="31" t="s">
        <v>18</v>
      </c>
      <c r="BR15" s="31" t="s">
        <v>18</v>
      </c>
      <c r="BS15" s="32" t="s">
        <v>18</v>
      </c>
      <c r="BT15" s="31" t="s">
        <v>18</v>
      </c>
    </row>
    <row r="16" spans="1:72" ht="13.5" thickTop="1">
      <c r="A16" s="82" t="s">
        <v>21</v>
      </c>
      <c r="B16" s="19" t="s">
        <v>4</v>
      </c>
      <c r="C16" s="33">
        <f aca="true" t="shared" si="13" ref="C16:I16">C11*10%/10</f>
        <v>7.711000000000001</v>
      </c>
      <c r="D16" s="34">
        <f t="shared" si="13"/>
        <v>5.96</v>
      </c>
      <c r="E16" s="34">
        <f t="shared" si="13"/>
        <v>7.317</v>
      </c>
      <c r="F16" s="33">
        <f t="shared" si="13"/>
        <v>4.003</v>
      </c>
      <c r="G16" s="34">
        <f t="shared" si="13"/>
        <v>4.625</v>
      </c>
      <c r="H16" s="34">
        <f t="shared" si="13"/>
        <v>6.065</v>
      </c>
      <c r="I16" s="35">
        <f t="shared" si="13"/>
        <v>5.006</v>
      </c>
      <c r="J16" s="33">
        <f aca="true" t="shared" si="14" ref="J16:P16">J11*10%/10</f>
        <v>4.049</v>
      </c>
      <c r="K16" s="34">
        <f t="shared" si="14"/>
        <v>5.894</v>
      </c>
      <c r="L16" s="34">
        <f t="shared" si="14"/>
        <v>5.308</v>
      </c>
      <c r="M16" s="33">
        <f t="shared" si="14"/>
        <v>4.043000000000001</v>
      </c>
      <c r="N16" s="34">
        <f t="shared" si="14"/>
        <v>5.758</v>
      </c>
      <c r="O16" s="34">
        <f t="shared" si="14"/>
        <v>5.2379999999999995</v>
      </c>
      <c r="P16" s="35">
        <f t="shared" si="14"/>
        <v>5.228</v>
      </c>
      <c r="Q16" s="33">
        <f aca="true" t="shared" si="15" ref="Q16:Y16">Q11*10%/10</f>
        <v>3.4230000000000005</v>
      </c>
      <c r="R16" s="34">
        <f t="shared" si="15"/>
        <v>4.037000000000001</v>
      </c>
      <c r="S16" s="34">
        <f t="shared" si="15"/>
        <v>5.394</v>
      </c>
      <c r="T16" s="35">
        <f t="shared" si="15"/>
        <v>7.433</v>
      </c>
      <c r="U16" s="34">
        <f t="shared" si="15"/>
        <v>7.272000000000001</v>
      </c>
      <c r="V16" s="33">
        <f t="shared" si="15"/>
        <v>4.0200000000000005</v>
      </c>
      <c r="W16" s="34">
        <f t="shared" si="15"/>
        <v>4.0360000000000005</v>
      </c>
      <c r="X16" s="34">
        <f t="shared" si="15"/>
        <v>3.375</v>
      </c>
      <c r="Y16" s="35">
        <f t="shared" si="15"/>
        <v>5.002000000000001</v>
      </c>
      <c r="Z16" s="33">
        <f aca="true" t="shared" si="16" ref="Z16:AR16">Z11*10%/10</f>
        <v>6.991000000000001</v>
      </c>
      <c r="AA16" s="33">
        <f>AA11*10%/10</f>
        <v>7.954000000000001</v>
      </c>
      <c r="AB16" s="34">
        <f t="shared" si="16"/>
        <v>7.5840000000000005</v>
      </c>
      <c r="AC16" s="34">
        <f t="shared" si="16"/>
        <v>6.0920000000000005</v>
      </c>
      <c r="AD16" s="35">
        <f t="shared" si="16"/>
        <v>3.437</v>
      </c>
      <c r="AE16" s="34">
        <f t="shared" si="16"/>
        <v>5.2860000000000005</v>
      </c>
      <c r="AF16" s="33">
        <f t="shared" si="16"/>
        <v>7.146000000000001</v>
      </c>
      <c r="AG16" s="34">
        <f t="shared" si="16"/>
        <v>5.2490000000000006</v>
      </c>
      <c r="AH16" s="34">
        <f t="shared" si="16"/>
        <v>5.135</v>
      </c>
      <c r="AI16" s="35">
        <f t="shared" si="16"/>
        <v>5.296000000000001</v>
      </c>
      <c r="AJ16" s="33">
        <f t="shared" si="16"/>
        <v>4.05</v>
      </c>
      <c r="AK16" s="34">
        <f t="shared" si="16"/>
        <v>5.21</v>
      </c>
      <c r="AL16" s="34">
        <f t="shared" si="16"/>
        <v>6.612</v>
      </c>
      <c r="AM16" s="35">
        <f t="shared" si="16"/>
        <v>3.9730000000000003</v>
      </c>
      <c r="AN16" s="34">
        <f t="shared" si="16"/>
        <v>3.793</v>
      </c>
      <c r="AO16" s="33">
        <f t="shared" si="16"/>
        <v>4.995</v>
      </c>
      <c r="AP16" s="34">
        <f t="shared" si="16"/>
        <v>5.1979999999999995</v>
      </c>
      <c r="AQ16" s="34">
        <f t="shared" si="16"/>
        <v>5.167000000000001</v>
      </c>
      <c r="AR16" s="35">
        <f t="shared" si="16"/>
        <v>5.226000000000001</v>
      </c>
      <c r="AS16" s="33">
        <f aca="true" t="shared" si="17" ref="AS16:AY16">AS11*10%/10</f>
        <v>5.236000000000001</v>
      </c>
      <c r="AT16" s="34">
        <f t="shared" si="17"/>
        <v>4.69</v>
      </c>
      <c r="AU16" s="35">
        <f t="shared" si="17"/>
        <v>4.503</v>
      </c>
      <c r="AV16" s="34">
        <f t="shared" si="17"/>
        <v>4.138</v>
      </c>
      <c r="AW16" s="34">
        <f t="shared" si="17"/>
        <v>7.138</v>
      </c>
      <c r="AX16" s="34">
        <f t="shared" si="17"/>
        <v>7.164</v>
      </c>
      <c r="AY16" s="35">
        <f t="shared" si="17"/>
        <v>3.3480000000000003</v>
      </c>
      <c r="AZ16" s="34">
        <f>AZ11*10%/10</f>
        <v>4.086</v>
      </c>
      <c r="BA16" s="34">
        <f>BA11*10%/10</f>
        <v>5.222</v>
      </c>
      <c r="BB16" s="35">
        <f>BB11*10%/10</f>
        <v>3.3310000000000004</v>
      </c>
      <c r="BC16" s="33">
        <f aca="true" t="shared" si="18" ref="BC16:BI16">BC11*10%/10</f>
        <v>4.063000000000001</v>
      </c>
      <c r="BD16" s="34">
        <f t="shared" si="18"/>
        <v>3.507</v>
      </c>
      <c r="BE16" s="35">
        <f t="shared" si="18"/>
        <v>5.3</v>
      </c>
      <c r="BF16" s="34">
        <f t="shared" si="18"/>
        <v>3.354</v>
      </c>
      <c r="BG16" s="34">
        <f t="shared" si="18"/>
        <v>3.444</v>
      </c>
      <c r="BH16" s="34">
        <f t="shared" si="18"/>
        <v>4.7010000000000005</v>
      </c>
      <c r="BI16" s="35">
        <f t="shared" si="18"/>
        <v>6.063</v>
      </c>
      <c r="BJ16" s="34">
        <f>BJ11*10%/10</f>
        <v>5.671000000000001</v>
      </c>
      <c r="BK16" s="34">
        <f>BK11*10%/10</f>
        <v>4.1</v>
      </c>
      <c r="BL16" s="35">
        <f>BL11*10%/10</f>
        <v>5.237</v>
      </c>
      <c r="BM16" s="33">
        <f aca="true" t="shared" si="19" ref="BM16:BS16">BM11*10%/10</f>
        <v>6.0920000000000005</v>
      </c>
      <c r="BN16" s="34">
        <f t="shared" si="19"/>
        <v>6.11</v>
      </c>
      <c r="BO16" s="35">
        <f t="shared" si="19"/>
        <v>5.229</v>
      </c>
      <c r="BP16" s="34">
        <f t="shared" si="19"/>
        <v>3.275</v>
      </c>
      <c r="BQ16" s="34">
        <f t="shared" si="19"/>
        <v>2.127</v>
      </c>
      <c r="BR16" s="34">
        <f t="shared" si="19"/>
        <v>3.357</v>
      </c>
      <c r="BS16" s="35">
        <f t="shared" si="19"/>
        <v>8.133</v>
      </c>
      <c r="BT16" s="34">
        <f>BT11*10%/10</f>
        <v>3.9510000000000005</v>
      </c>
    </row>
    <row r="17" spans="1:72" ht="12.75" customHeight="1">
      <c r="A17" s="83"/>
      <c r="B17" s="14" t="s">
        <v>17</v>
      </c>
      <c r="C17" s="36">
        <f aca="true" t="shared" si="20" ref="C17:I17">2281.73*C16</f>
        <v>17594.42003</v>
      </c>
      <c r="D17" s="37">
        <f t="shared" si="20"/>
        <v>13599.1108</v>
      </c>
      <c r="E17" s="37">
        <f t="shared" si="20"/>
        <v>16695.418410000002</v>
      </c>
      <c r="F17" s="36">
        <f t="shared" si="20"/>
        <v>9133.76519</v>
      </c>
      <c r="G17" s="37">
        <f t="shared" si="20"/>
        <v>10553.00125</v>
      </c>
      <c r="H17" s="37">
        <f t="shared" si="20"/>
        <v>13838.69245</v>
      </c>
      <c r="I17" s="38">
        <f t="shared" si="20"/>
        <v>11422.340380000001</v>
      </c>
      <c r="J17" s="36">
        <f aca="true" t="shared" si="21" ref="J17:Y17">2281.73*J16</f>
        <v>9238.72477</v>
      </c>
      <c r="K17" s="37">
        <f t="shared" si="21"/>
        <v>13448.51662</v>
      </c>
      <c r="L17" s="37">
        <f t="shared" si="21"/>
        <v>12111.42284</v>
      </c>
      <c r="M17" s="36">
        <f t="shared" si="21"/>
        <v>9225.034390000003</v>
      </c>
      <c r="N17" s="37">
        <f t="shared" si="21"/>
        <v>13138.20134</v>
      </c>
      <c r="O17" s="37">
        <f t="shared" si="21"/>
        <v>11951.701739999999</v>
      </c>
      <c r="P17" s="38">
        <f t="shared" si="21"/>
        <v>11928.88444</v>
      </c>
      <c r="Q17" s="36">
        <f t="shared" si="21"/>
        <v>7810.361790000001</v>
      </c>
      <c r="R17" s="37">
        <f t="shared" si="21"/>
        <v>9211.344010000003</v>
      </c>
      <c r="S17" s="37">
        <f t="shared" si="21"/>
        <v>12307.65162</v>
      </c>
      <c r="T17" s="38">
        <f t="shared" si="21"/>
        <v>16960.09909</v>
      </c>
      <c r="U17" s="37">
        <f t="shared" si="21"/>
        <v>16592.740560000002</v>
      </c>
      <c r="V17" s="36">
        <f t="shared" si="21"/>
        <v>9172.554600000001</v>
      </c>
      <c r="W17" s="37">
        <f t="shared" si="21"/>
        <v>9209.062280000002</v>
      </c>
      <c r="X17" s="37">
        <f t="shared" si="21"/>
        <v>7700.83875</v>
      </c>
      <c r="Y17" s="38">
        <f t="shared" si="21"/>
        <v>11413.21346</v>
      </c>
      <c r="Z17" s="36">
        <f aca="true" t="shared" si="22" ref="Z17:AR17">2281.73*Z16</f>
        <v>15951.574430000004</v>
      </c>
      <c r="AA17" s="36">
        <f>2281.73*AA16</f>
        <v>18148.88042</v>
      </c>
      <c r="AB17" s="37">
        <f t="shared" si="22"/>
        <v>17304.640320000002</v>
      </c>
      <c r="AC17" s="37">
        <f t="shared" si="22"/>
        <v>13900.29916</v>
      </c>
      <c r="AD17" s="38">
        <f t="shared" si="22"/>
        <v>7842.306009999999</v>
      </c>
      <c r="AE17" s="37">
        <f t="shared" si="22"/>
        <v>12061.22478</v>
      </c>
      <c r="AF17" s="36">
        <f t="shared" si="22"/>
        <v>16305.242580000002</v>
      </c>
      <c r="AG17" s="37">
        <f t="shared" si="22"/>
        <v>11976.800770000002</v>
      </c>
      <c r="AH17" s="37">
        <f t="shared" si="22"/>
        <v>11716.68355</v>
      </c>
      <c r="AI17" s="38">
        <f t="shared" si="22"/>
        <v>12084.042080000003</v>
      </c>
      <c r="AJ17" s="36">
        <f t="shared" si="22"/>
        <v>9241.0065</v>
      </c>
      <c r="AK17" s="37">
        <f t="shared" si="22"/>
        <v>11887.8133</v>
      </c>
      <c r="AL17" s="37">
        <f t="shared" si="22"/>
        <v>15086.79876</v>
      </c>
      <c r="AM17" s="38">
        <f t="shared" si="22"/>
        <v>9065.31329</v>
      </c>
      <c r="AN17" s="37">
        <f t="shared" si="22"/>
        <v>8654.60189</v>
      </c>
      <c r="AO17" s="36">
        <f t="shared" si="22"/>
        <v>11397.24135</v>
      </c>
      <c r="AP17" s="37">
        <f t="shared" si="22"/>
        <v>11860.43254</v>
      </c>
      <c r="AQ17" s="37">
        <f t="shared" si="22"/>
        <v>11789.698910000001</v>
      </c>
      <c r="AR17" s="38">
        <f t="shared" si="22"/>
        <v>11924.320980000002</v>
      </c>
      <c r="AS17" s="36">
        <f aca="true" t="shared" si="23" ref="AS17:AY17">2281.73*AS16</f>
        <v>11947.138280000001</v>
      </c>
      <c r="AT17" s="37">
        <f t="shared" si="23"/>
        <v>10701.3137</v>
      </c>
      <c r="AU17" s="38">
        <f t="shared" si="23"/>
        <v>10274.63019</v>
      </c>
      <c r="AV17" s="37">
        <f t="shared" si="23"/>
        <v>9441.79874</v>
      </c>
      <c r="AW17" s="37">
        <f t="shared" si="23"/>
        <v>16286.98874</v>
      </c>
      <c r="AX17" s="37">
        <f t="shared" si="23"/>
        <v>16346.31372</v>
      </c>
      <c r="AY17" s="38">
        <f t="shared" si="23"/>
        <v>7639.232040000001</v>
      </c>
      <c r="AZ17" s="37">
        <f>2281.73*AZ16</f>
        <v>9323.148780000001</v>
      </c>
      <c r="BA17" s="37">
        <f>2281.73*BA16</f>
        <v>11915.194060000002</v>
      </c>
      <c r="BB17" s="38">
        <f>2281.73*BB16</f>
        <v>7600.442630000001</v>
      </c>
      <c r="BC17" s="36">
        <f aca="true" t="shared" si="24" ref="BC17:BI17">2281.73*BC16</f>
        <v>9270.668990000002</v>
      </c>
      <c r="BD17" s="37">
        <f t="shared" si="24"/>
        <v>8002.02711</v>
      </c>
      <c r="BE17" s="38">
        <f t="shared" si="24"/>
        <v>12093.169</v>
      </c>
      <c r="BF17" s="37">
        <f t="shared" si="24"/>
        <v>7652.92242</v>
      </c>
      <c r="BG17" s="37">
        <f t="shared" si="24"/>
        <v>7858.27812</v>
      </c>
      <c r="BH17" s="37">
        <f t="shared" si="24"/>
        <v>10726.412730000002</v>
      </c>
      <c r="BI17" s="38">
        <f t="shared" si="24"/>
        <v>13834.12899</v>
      </c>
      <c r="BJ17" s="37">
        <f>2281.73*BJ16</f>
        <v>12939.690830000003</v>
      </c>
      <c r="BK17" s="37">
        <f>2281.73*BK16</f>
        <v>9355.092999999999</v>
      </c>
      <c r="BL17" s="38">
        <f>2281.73*BL16</f>
        <v>11949.42001</v>
      </c>
      <c r="BM17" s="36">
        <f aca="true" t="shared" si="25" ref="BM17:BS17">2281.73*BM16</f>
        <v>13900.29916</v>
      </c>
      <c r="BN17" s="37">
        <f t="shared" si="25"/>
        <v>13941.3703</v>
      </c>
      <c r="BO17" s="38">
        <f t="shared" si="25"/>
        <v>11931.16617</v>
      </c>
      <c r="BP17" s="37">
        <f t="shared" si="25"/>
        <v>7472.66575</v>
      </c>
      <c r="BQ17" s="37">
        <f t="shared" si="25"/>
        <v>4853.23971</v>
      </c>
      <c r="BR17" s="37">
        <f t="shared" si="25"/>
        <v>7659.767610000001</v>
      </c>
      <c r="BS17" s="38">
        <f t="shared" si="25"/>
        <v>18557.31009</v>
      </c>
      <c r="BT17" s="37">
        <f>2281.73*BT16</f>
        <v>9015.115230000001</v>
      </c>
    </row>
    <row r="18" spans="1:72" ht="15.75" customHeight="1">
      <c r="A18" s="83"/>
      <c r="B18" s="14" t="s">
        <v>2</v>
      </c>
      <c r="C18" s="36">
        <f aca="true" t="shared" si="26" ref="C18:Y18">C17/C10/12</f>
        <v>1.9014416666666667</v>
      </c>
      <c r="D18" s="37">
        <f t="shared" si="26"/>
        <v>1.9014416666666667</v>
      </c>
      <c r="E18" s="37">
        <f t="shared" si="26"/>
        <v>1.901441666666667</v>
      </c>
      <c r="F18" s="36">
        <f t="shared" si="26"/>
        <v>1.9014416666666667</v>
      </c>
      <c r="G18" s="37">
        <f t="shared" si="26"/>
        <v>1.9014416666666667</v>
      </c>
      <c r="H18" s="37">
        <f t="shared" si="26"/>
        <v>1.9014416666666667</v>
      </c>
      <c r="I18" s="38">
        <f t="shared" si="26"/>
        <v>1.901441666666667</v>
      </c>
      <c r="J18" s="36">
        <f t="shared" si="26"/>
        <v>1.901441666666667</v>
      </c>
      <c r="K18" s="37">
        <f t="shared" si="26"/>
        <v>1.901441666666667</v>
      </c>
      <c r="L18" s="37">
        <f t="shared" si="26"/>
        <v>1.9014416666666667</v>
      </c>
      <c r="M18" s="36">
        <f t="shared" si="26"/>
        <v>1.9014416666666671</v>
      </c>
      <c r="N18" s="37">
        <f t="shared" si="26"/>
        <v>1.9014416666666667</v>
      </c>
      <c r="O18" s="37">
        <f t="shared" si="26"/>
        <v>1.9014416666666667</v>
      </c>
      <c r="P18" s="38">
        <f t="shared" si="26"/>
        <v>1.901441666666667</v>
      </c>
      <c r="Q18" s="36">
        <f t="shared" si="26"/>
        <v>1.901441666666667</v>
      </c>
      <c r="R18" s="37">
        <f t="shared" si="26"/>
        <v>1.9014416666666671</v>
      </c>
      <c r="S18" s="37">
        <f t="shared" si="26"/>
        <v>1.901441666666667</v>
      </c>
      <c r="T18" s="38">
        <f t="shared" si="26"/>
        <v>1.9014416666666667</v>
      </c>
      <c r="U18" s="37">
        <f t="shared" si="26"/>
        <v>1.901441666666667</v>
      </c>
      <c r="V18" s="36">
        <f t="shared" si="26"/>
        <v>1.901441666666667</v>
      </c>
      <c r="W18" s="37">
        <f t="shared" si="26"/>
        <v>1.901441666666667</v>
      </c>
      <c r="X18" s="37">
        <f t="shared" si="26"/>
        <v>1.9014416666666667</v>
      </c>
      <c r="Y18" s="38">
        <f t="shared" si="26"/>
        <v>1.901441666666667</v>
      </c>
      <c r="Z18" s="36">
        <f aca="true" t="shared" si="27" ref="Z18:AR18">Z17/Z10/12</f>
        <v>1.9014416666666671</v>
      </c>
      <c r="AA18" s="36">
        <f>AA17/AA10/12</f>
        <v>1.901441666666667</v>
      </c>
      <c r="AB18" s="37">
        <f t="shared" si="27"/>
        <v>1.901441666666667</v>
      </c>
      <c r="AC18" s="37">
        <f t="shared" si="27"/>
        <v>1.9014416666666667</v>
      </c>
      <c r="AD18" s="38">
        <f t="shared" si="27"/>
        <v>1.9014416666666667</v>
      </c>
      <c r="AE18" s="37">
        <f t="shared" si="27"/>
        <v>1.9014416666666667</v>
      </c>
      <c r="AF18" s="36">
        <f t="shared" si="27"/>
        <v>1.901441666666667</v>
      </c>
      <c r="AG18" s="37">
        <f t="shared" si="27"/>
        <v>1.901441666666667</v>
      </c>
      <c r="AH18" s="37">
        <f t="shared" si="27"/>
        <v>1.9014416666666667</v>
      </c>
      <c r="AI18" s="38">
        <f t="shared" si="27"/>
        <v>1.901441666666667</v>
      </c>
      <c r="AJ18" s="36">
        <f t="shared" si="27"/>
        <v>1.9014416666666667</v>
      </c>
      <c r="AK18" s="37">
        <f t="shared" si="27"/>
        <v>1.9014416666666667</v>
      </c>
      <c r="AL18" s="37">
        <f t="shared" si="27"/>
        <v>1.9014416666666667</v>
      </c>
      <c r="AM18" s="38">
        <f t="shared" si="27"/>
        <v>1.9014416666666667</v>
      </c>
      <c r="AN18" s="37">
        <f t="shared" si="27"/>
        <v>1.9014416666666667</v>
      </c>
      <c r="AO18" s="36">
        <f t="shared" si="27"/>
        <v>1.9014416666666667</v>
      </c>
      <c r="AP18" s="37">
        <f t="shared" si="27"/>
        <v>1.901441666666667</v>
      </c>
      <c r="AQ18" s="37">
        <f t="shared" si="27"/>
        <v>1.9014416666666667</v>
      </c>
      <c r="AR18" s="38">
        <f t="shared" si="27"/>
        <v>1.901441666666667</v>
      </c>
      <c r="AS18" s="36">
        <f aca="true" t="shared" si="28" ref="AS18:AY18">AS17/AS10/12</f>
        <v>1.9014416666666667</v>
      </c>
      <c r="AT18" s="37">
        <f t="shared" si="28"/>
        <v>1.901441666666667</v>
      </c>
      <c r="AU18" s="38">
        <f t="shared" si="28"/>
        <v>1.9014416666666667</v>
      </c>
      <c r="AV18" s="37">
        <f t="shared" si="28"/>
        <v>1.9014416666666667</v>
      </c>
      <c r="AW18" s="37">
        <f t="shared" si="28"/>
        <v>1.901441666666667</v>
      </c>
      <c r="AX18" s="37">
        <f t="shared" si="28"/>
        <v>1.9014416666666667</v>
      </c>
      <c r="AY18" s="38">
        <f t="shared" si="28"/>
        <v>1.901441666666667</v>
      </c>
      <c r="AZ18" s="37">
        <f>AZ17/AZ10/12</f>
        <v>1.901441666666667</v>
      </c>
      <c r="BA18" s="37">
        <f>BA17/BA10/12</f>
        <v>1.9014416666666667</v>
      </c>
      <c r="BB18" s="38">
        <f>BB17/BB10/12</f>
        <v>1.901441666666667</v>
      </c>
      <c r="BC18" s="36">
        <f aca="true" t="shared" si="29" ref="BC18:BI18">BC17/BC10/12</f>
        <v>1.901441666666667</v>
      </c>
      <c r="BD18" s="37">
        <f t="shared" si="29"/>
        <v>1.9014416666666667</v>
      </c>
      <c r="BE18" s="38">
        <f t="shared" si="29"/>
        <v>1.9014416666666667</v>
      </c>
      <c r="BF18" s="37">
        <f t="shared" si="29"/>
        <v>1.9014416666666667</v>
      </c>
      <c r="BG18" s="37">
        <f t="shared" si="29"/>
        <v>1.901441666666667</v>
      </c>
      <c r="BH18" s="37">
        <f t="shared" si="29"/>
        <v>1.901441666666667</v>
      </c>
      <c r="BI18" s="38">
        <f t="shared" si="29"/>
        <v>1.9014416666666667</v>
      </c>
      <c r="BJ18" s="37">
        <f>BJ17/BJ10/12</f>
        <v>1.901441666666667</v>
      </c>
      <c r="BK18" s="37">
        <f>BK17/BK10/12</f>
        <v>1.9014416666666663</v>
      </c>
      <c r="BL18" s="38">
        <f>BL17/BL10/12</f>
        <v>1.9014416666666663</v>
      </c>
      <c r="BM18" s="36">
        <f aca="true" t="shared" si="30" ref="BM18:BS18">BM17/BM10/12</f>
        <v>1.9014416666666667</v>
      </c>
      <c r="BN18" s="37">
        <f t="shared" si="30"/>
        <v>1.9014416666666667</v>
      </c>
      <c r="BO18" s="38">
        <f t="shared" si="30"/>
        <v>1.901441666666667</v>
      </c>
      <c r="BP18" s="37">
        <f t="shared" si="30"/>
        <v>1.9014416666666667</v>
      </c>
      <c r="BQ18" s="37">
        <f t="shared" si="30"/>
        <v>1.9014416666666667</v>
      </c>
      <c r="BR18" s="37">
        <f t="shared" si="30"/>
        <v>1.901441666666667</v>
      </c>
      <c r="BS18" s="38">
        <f t="shared" si="30"/>
        <v>1.9014416666666667</v>
      </c>
      <c r="BT18" s="37">
        <f>BT17/BT10/12</f>
        <v>1.901441666666667</v>
      </c>
    </row>
    <row r="19" spans="1:72" ht="13.5" customHeight="1" thickBot="1">
      <c r="A19" s="84"/>
      <c r="B19" s="16" t="s">
        <v>0</v>
      </c>
      <c r="C19" s="31" t="s">
        <v>18</v>
      </c>
      <c r="D19" s="31" t="s">
        <v>18</v>
      </c>
      <c r="E19" s="31" t="s">
        <v>18</v>
      </c>
      <c r="F19" s="31" t="s">
        <v>18</v>
      </c>
      <c r="G19" s="31" t="s">
        <v>18</v>
      </c>
      <c r="H19" s="31" t="s">
        <v>18</v>
      </c>
      <c r="I19" s="32" t="s">
        <v>18</v>
      </c>
      <c r="J19" s="31" t="s">
        <v>18</v>
      </c>
      <c r="K19" s="31" t="s">
        <v>18</v>
      </c>
      <c r="L19" s="31" t="s">
        <v>18</v>
      </c>
      <c r="M19" s="31" t="s">
        <v>18</v>
      </c>
      <c r="N19" s="31" t="s">
        <v>18</v>
      </c>
      <c r="O19" s="31" t="s">
        <v>18</v>
      </c>
      <c r="P19" s="32" t="s">
        <v>18</v>
      </c>
      <c r="Q19" s="31" t="s">
        <v>18</v>
      </c>
      <c r="R19" s="31" t="s">
        <v>18</v>
      </c>
      <c r="S19" s="31" t="s">
        <v>18</v>
      </c>
      <c r="T19" s="32" t="s">
        <v>18</v>
      </c>
      <c r="U19" s="31" t="s">
        <v>18</v>
      </c>
      <c r="V19" s="31" t="s">
        <v>18</v>
      </c>
      <c r="W19" s="31" t="s">
        <v>18</v>
      </c>
      <c r="X19" s="31" t="s">
        <v>18</v>
      </c>
      <c r="Y19" s="32" t="s">
        <v>18</v>
      </c>
      <c r="Z19" s="31" t="s">
        <v>18</v>
      </c>
      <c r="AA19" s="31" t="s">
        <v>18</v>
      </c>
      <c r="AB19" s="31" t="s">
        <v>18</v>
      </c>
      <c r="AC19" s="31" t="s">
        <v>18</v>
      </c>
      <c r="AD19" s="32" t="s">
        <v>18</v>
      </c>
      <c r="AE19" s="31" t="s">
        <v>18</v>
      </c>
      <c r="AF19" s="31" t="s">
        <v>18</v>
      </c>
      <c r="AG19" s="31" t="s">
        <v>18</v>
      </c>
      <c r="AH19" s="31" t="s">
        <v>18</v>
      </c>
      <c r="AI19" s="32" t="s">
        <v>18</v>
      </c>
      <c r="AJ19" s="31" t="s">
        <v>18</v>
      </c>
      <c r="AK19" s="31" t="s">
        <v>18</v>
      </c>
      <c r="AL19" s="31" t="s">
        <v>18</v>
      </c>
      <c r="AM19" s="32" t="s">
        <v>18</v>
      </c>
      <c r="AN19" s="31" t="s">
        <v>18</v>
      </c>
      <c r="AO19" s="31" t="s">
        <v>18</v>
      </c>
      <c r="AP19" s="31" t="s">
        <v>18</v>
      </c>
      <c r="AQ19" s="31" t="s">
        <v>18</v>
      </c>
      <c r="AR19" s="32" t="s">
        <v>18</v>
      </c>
      <c r="AS19" s="31" t="s">
        <v>18</v>
      </c>
      <c r="AT19" s="31" t="s">
        <v>18</v>
      </c>
      <c r="AU19" s="32" t="s">
        <v>18</v>
      </c>
      <c r="AV19" s="31" t="s">
        <v>18</v>
      </c>
      <c r="AW19" s="31" t="s">
        <v>18</v>
      </c>
      <c r="AX19" s="31" t="s">
        <v>18</v>
      </c>
      <c r="AY19" s="32" t="s">
        <v>18</v>
      </c>
      <c r="AZ19" s="31" t="s">
        <v>18</v>
      </c>
      <c r="BA19" s="31" t="s">
        <v>18</v>
      </c>
      <c r="BB19" s="32" t="s">
        <v>18</v>
      </c>
      <c r="BC19" s="31" t="s">
        <v>18</v>
      </c>
      <c r="BD19" s="31" t="s">
        <v>18</v>
      </c>
      <c r="BE19" s="32" t="s">
        <v>18</v>
      </c>
      <c r="BF19" s="31" t="s">
        <v>18</v>
      </c>
      <c r="BG19" s="31" t="s">
        <v>18</v>
      </c>
      <c r="BH19" s="31" t="s">
        <v>18</v>
      </c>
      <c r="BI19" s="32" t="s">
        <v>18</v>
      </c>
      <c r="BJ19" s="31" t="s">
        <v>18</v>
      </c>
      <c r="BK19" s="31" t="s">
        <v>18</v>
      </c>
      <c r="BL19" s="32" t="s">
        <v>18</v>
      </c>
      <c r="BM19" s="31" t="s">
        <v>18</v>
      </c>
      <c r="BN19" s="31" t="s">
        <v>18</v>
      </c>
      <c r="BO19" s="32" t="s">
        <v>18</v>
      </c>
      <c r="BP19" s="31" t="s">
        <v>18</v>
      </c>
      <c r="BQ19" s="31" t="s">
        <v>18</v>
      </c>
      <c r="BR19" s="31" t="s">
        <v>18</v>
      </c>
      <c r="BS19" s="32" t="s">
        <v>18</v>
      </c>
      <c r="BT19" s="31" t="s">
        <v>18</v>
      </c>
    </row>
    <row r="20" spans="1:72" ht="15" customHeight="1" thickTop="1">
      <c r="A20" s="82" t="s">
        <v>22</v>
      </c>
      <c r="B20" s="17" t="s">
        <v>15</v>
      </c>
      <c r="C20" s="39">
        <v>615.9</v>
      </c>
      <c r="D20" s="39">
        <v>503.8</v>
      </c>
      <c r="E20" s="39">
        <v>681.9</v>
      </c>
      <c r="F20" s="39">
        <v>335</v>
      </c>
      <c r="G20" s="39">
        <v>423.2</v>
      </c>
      <c r="H20" s="39">
        <v>509</v>
      </c>
      <c r="I20" s="40">
        <v>422.2</v>
      </c>
      <c r="J20" s="39">
        <v>345.2</v>
      </c>
      <c r="K20" s="39">
        <v>551.7</v>
      </c>
      <c r="L20" s="39">
        <v>427.7</v>
      </c>
      <c r="M20" s="39">
        <v>340.2</v>
      </c>
      <c r="N20" s="39">
        <v>478.8</v>
      </c>
      <c r="O20" s="39">
        <v>439.4</v>
      </c>
      <c r="P20" s="40">
        <v>440.1</v>
      </c>
      <c r="Q20" s="39">
        <v>278.6</v>
      </c>
      <c r="R20" s="39">
        <v>333.8</v>
      </c>
      <c r="S20" s="39">
        <v>487</v>
      </c>
      <c r="T20" s="40">
        <v>616.2</v>
      </c>
      <c r="U20" s="39">
        <v>615</v>
      </c>
      <c r="V20" s="39">
        <v>337.4</v>
      </c>
      <c r="W20" s="39">
        <v>332.9</v>
      </c>
      <c r="X20" s="39">
        <v>286.5</v>
      </c>
      <c r="Y20" s="40">
        <v>428</v>
      </c>
      <c r="Z20" s="39">
        <v>609.2</v>
      </c>
      <c r="AA20" s="39">
        <v>720.1</v>
      </c>
      <c r="AB20" s="39">
        <v>619.6</v>
      </c>
      <c r="AC20" s="39">
        <v>494.8</v>
      </c>
      <c r="AD20" s="40">
        <v>654.7</v>
      </c>
      <c r="AE20" s="39">
        <v>470</v>
      </c>
      <c r="AF20" s="39">
        <v>587.6</v>
      </c>
      <c r="AG20" s="39">
        <v>436</v>
      </c>
      <c r="AH20" s="39">
        <v>427.3</v>
      </c>
      <c r="AI20" s="40">
        <v>443.6</v>
      </c>
      <c r="AJ20" s="39">
        <v>328.8</v>
      </c>
      <c r="AK20" s="39">
        <v>442.4</v>
      </c>
      <c r="AL20" s="39">
        <v>568.6</v>
      </c>
      <c r="AM20" s="40">
        <v>326.6</v>
      </c>
      <c r="AN20" s="39">
        <v>337.5</v>
      </c>
      <c r="AO20" s="39">
        <v>426.8</v>
      </c>
      <c r="AP20" s="39">
        <v>437.6</v>
      </c>
      <c r="AQ20" s="39">
        <v>430</v>
      </c>
      <c r="AR20" s="40">
        <v>435.9</v>
      </c>
      <c r="AS20" s="39">
        <v>439.9</v>
      </c>
      <c r="AT20" s="39">
        <v>429.9</v>
      </c>
      <c r="AU20" s="40">
        <v>373.9</v>
      </c>
      <c r="AV20" s="39">
        <v>363.5</v>
      </c>
      <c r="AW20" s="39">
        <v>578.5</v>
      </c>
      <c r="AX20" s="39">
        <v>584</v>
      </c>
      <c r="AY20" s="40">
        <v>270.1</v>
      </c>
      <c r="AZ20" s="39">
        <v>328.8</v>
      </c>
      <c r="BA20" s="39">
        <v>437.6</v>
      </c>
      <c r="BB20" s="40">
        <v>268.3</v>
      </c>
      <c r="BC20" s="39">
        <v>332.3</v>
      </c>
      <c r="BD20" s="39">
        <v>317.5</v>
      </c>
      <c r="BE20" s="40">
        <v>436.5</v>
      </c>
      <c r="BF20" s="39">
        <v>281.5</v>
      </c>
      <c r="BG20" s="39">
        <v>278.1</v>
      </c>
      <c r="BH20" s="39">
        <v>427.8</v>
      </c>
      <c r="BI20" s="40">
        <v>619.7</v>
      </c>
      <c r="BJ20" s="39">
        <v>480.7</v>
      </c>
      <c r="BK20" s="39">
        <v>332.2</v>
      </c>
      <c r="BL20" s="40">
        <v>460.5</v>
      </c>
      <c r="BM20" s="39">
        <v>635.2</v>
      </c>
      <c r="BN20" s="39">
        <v>617</v>
      </c>
      <c r="BO20" s="40">
        <v>442</v>
      </c>
      <c r="BP20" s="39">
        <v>280</v>
      </c>
      <c r="BQ20" s="39">
        <v>169.5</v>
      </c>
      <c r="BR20" s="39">
        <v>272.7</v>
      </c>
      <c r="BS20" s="40">
        <v>689.4</v>
      </c>
      <c r="BT20" s="39">
        <v>363</v>
      </c>
    </row>
    <row r="21" spans="1:72" ht="12.75">
      <c r="A21" s="83"/>
      <c r="B21" s="13" t="s">
        <v>4</v>
      </c>
      <c r="C21" s="39">
        <f aca="true" t="shared" si="31" ref="C21:I21">C20*0.1</f>
        <v>61.59</v>
      </c>
      <c r="D21" s="39">
        <f t="shared" si="31"/>
        <v>50.38</v>
      </c>
      <c r="E21" s="39">
        <f t="shared" si="31"/>
        <v>68.19</v>
      </c>
      <c r="F21" s="39">
        <f t="shared" si="31"/>
        <v>33.5</v>
      </c>
      <c r="G21" s="39">
        <f t="shared" si="31"/>
        <v>42.32</v>
      </c>
      <c r="H21" s="39">
        <f t="shared" si="31"/>
        <v>50.900000000000006</v>
      </c>
      <c r="I21" s="39">
        <f t="shared" si="31"/>
        <v>42.22</v>
      </c>
      <c r="J21" s="39">
        <f>J20*0.1</f>
        <v>34.52</v>
      </c>
      <c r="K21" s="39">
        <f aca="true" t="shared" si="32" ref="K21:BA21">K20*0.1</f>
        <v>55.17000000000001</v>
      </c>
      <c r="L21" s="39">
        <f t="shared" si="32"/>
        <v>42.77</v>
      </c>
      <c r="M21" s="39">
        <f t="shared" si="32"/>
        <v>34.02</v>
      </c>
      <c r="N21" s="39">
        <f t="shared" si="32"/>
        <v>47.88</v>
      </c>
      <c r="O21" s="39">
        <f t="shared" si="32"/>
        <v>43.94</v>
      </c>
      <c r="P21" s="39">
        <f t="shared" si="32"/>
        <v>44.010000000000005</v>
      </c>
      <c r="Q21" s="39">
        <f t="shared" si="32"/>
        <v>27.860000000000003</v>
      </c>
      <c r="R21" s="39">
        <f t="shared" si="32"/>
        <v>33.38</v>
      </c>
      <c r="S21" s="39">
        <f t="shared" si="32"/>
        <v>48.7</v>
      </c>
      <c r="T21" s="39">
        <f t="shared" si="32"/>
        <v>61.620000000000005</v>
      </c>
      <c r="U21" s="39">
        <f t="shared" si="32"/>
        <v>61.5</v>
      </c>
      <c r="V21" s="39">
        <f t="shared" si="32"/>
        <v>33.74</v>
      </c>
      <c r="W21" s="39">
        <f t="shared" si="32"/>
        <v>33.29</v>
      </c>
      <c r="X21" s="39">
        <f t="shared" si="32"/>
        <v>28.650000000000002</v>
      </c>
      <c r="Y21" s="39">
        <f t="shared" si="32"/>
        <v>42.800000000000004</v>
      </c>
      <c r="Z21" s="39">
        <f t="shared" si="32"/>
        <v>60.92000000000001</v>
      </c>
      <c r="AA21" s="39">
        <f>AA20*0.1</f>
        <v>72.01</v>
      </c>
      <c r="AB21" s="39">
        <f t="shared" si="32"/>
        <v>61.96000000000001</v>
      </c>
      <c r="AC21" s="39">
        <f t="shared" si="32"/>
        <v>49.480000000000004</v>
      </c>
      <c r="AD21" s="39">
        <f>AD20*0.05</f>
        <v>32.73500000000001</v>
      </c>
      <c r="AE21" s="39">
        <f t="shared" si="32"/>
        <v>47</v>
      </c>
      <c r="AF21" s="39">
        <f t="shared" si="32"/>
        <v>58.760000000000005</v>
      </c>
      <c r="AG21" s="39">
        <f t="shared" si="32"/>
        <v>43.6</v>
      </c>
      <c r="AH21" s="39">
        <f t="shared" si="32"/>
        <v>42.730000000000004</v>
      </c>
      <c r="AI21" s="39">
        <f t="shared" si="32"/>
        <v>44.36000000000001</v>
      </c>
      <c r="AJ21" s="39">
        <f t="shared" si="32"/>
        <v>32.88</v>
      </c>
      <c r="AK21" s="39">
        <f t="shared" si="32"/>
        <v>44.24</v>
      </c>
      <c r="AL21" s="39">
        <f t="shared" si="32"/>
        <v>56.86000000000001</v>
      </c>
      <c r="AM21" s="39">
        <f t="shared" si="32"/>
        <v>32.660000000000004</v>
      </c>
      <c r="AN21" s="39">
        <f t="shared" si="32"/>
        <v>33.75</v>
      </c>
      <c r="AO21" s="39">
        <f>AO20*0.1</f>
        <v>42.68000000000001</v>
      </c>
      <c r="AP21" s="39">
        <f>AP20*0.1</f>
        <v>43.760000000000005</v>
      </c>
      <c r="AQ21" s="39">
        <f t="shared" si="32"/>
        <v>43</v>
      </c>
      <c r="AR21" s="39">
        <f t="shared" si="32"/>
        <v>43.59</v>
      </c>
      <c r="AS21" s="39">
        <f>AS20*0.1</f>
        <v>43.99</v>
      </c>
      <c r="AT21" s="39">
        <f>AT20*0.1</f>
        <v>42.99</v>
      </c>
      <c r="AU21" s="39">
        <f t="shared" si="32"/>
        <v>37.39</v>
      </c>
      <c r="AV21" s="39">
        <f t="shared" si="32"/>
        <v>36.35</v>
      </c>
      <c r="AW21" s="39">
        <f t="shared" si="32"/>
        <v>57.85</v>
      </c>
      <c r="AX21" s="39">
        <f t="shared" si="32"/>
        <v>58.400000000000006</v>
      </c>
      <c r="AY21" s="39">
        <f t="shared" si="32"/>
        <v>27.010000000000005</v>
      </c>
      <c r="AZ21" s="39">
        <f>AZ20*0.1</f>
        <v>32.88</v>
      </c>
      <c r="BA21" s="39">
        <f t="shared" si="32"/>
        <v>43.760000000000005</v>
      </c>
      <c r="BB21" s="39">
        <f>BB20*0.1</f>
        <v>26.830000000000002</v>
      </c>
      <c r="BC21" s="39">
        <f>BC20*0.1</f>
        <v>33.230000000000004</v>
      </c>
      <c r="BD21" s="39">
        <f>BD20*0.1</f>
        <v>31.75</v>
      </c>
      <c r="BE21" s="39">
        <f>BE20*0.1</f>
        <v>43.650000000000006</v>
      </c>
      <c r="BF21" s="39">
        <f>BF20*0.1</f>
        <v>28.150000000000002</v>
      </c>
      <c r="BG21" s="39">
        <f>BG20*0.1</f>
        <v>27.810000000000002</v>
      </c>
      <c r="BH21" s="39">
        <f>BH20*0.1</f>
        <v>42.78</v>
      </c>
      <c r="BI21" s="39">
        <f>BI20*0.08</f>
        <v>49.57600000000001</v>
      </c>
      <c r="BJ21" s="39">
        <f>BJ20*0.1</f>
        <v>48.07</v>
      </c>
      <c r="BK21" s="39">
        <f>BK20*0.1</f>
        <v>33.22</v>
      </c>
      <c r="BL21" s="39">
        <f>BL20*0.1</f>
        <v>46.050000000000004</v>
      </c>
      <c r="BM21" s="39">
        <f>BM20*0.09</f>
        <v>57.168</v>
      </c>
      <c r="BN21" s="39">
        <f>BN20*0.09</f>
        <v>55.53</v>
      </c>
      <c r="BO21" s="39">
        <f aca="true" t="shared" si="33" ref="BO21:BT21">BO20*0.1</f>
        <v>44.2</v>
      </c>
      <c r="BP21" s="39">
        <f t="shared" si="33"/>
        <v>28</v>
      </c>
      <c r="BQ21" s="39">
        <f t="shared" si="33"/>
        <v>16.95</v>
      </c>
      <c r="BR21" s="39">
        <f t="shared" si="33"/>
        <v>27.27</v>
      </c>
      <c r="BS21" s="39">
        <f t="shared" si="33"/>
        <v>68.94</v>
      </c>
      <c r="BT21" s="39">
        <f t="shared" si="33"/>
        <v>36.300000000000004</v>
      </c>
    </row>
    <row r="22" spans="1:72" ht="13.5" customHeight="1">
      <c r="A22" s="83"/>
      <c r="B22" s="14" t="s">
        <v>17</v>
      </c>
      <c r="C22" s="41">
        <f aca="true" t="shared" si="34" ref="C22:I22">445.14*C21</f>
        <v>27416.1726</v>
      </c>
      <c r="D22" s="41">
        <f t="shared" si="34"/>
        <v>22426.1532</v>
      </c>
      <c r="E22" s="37">
        <f t="shared" si="34"/>
        <v>30354.096599999997</v>
      </c>
      <c r="F22" s="41">
        <f t="shared" si="34"/>
        <v>14912.189999999999</v>
      </c>
      <c r="G22" s="37">
        <f t="shared" si="34"/>
        <v>18838.3248</v>
      </c>
      <c r="H22" s="37">
        <f t="shared" si="34"/>
        <v>22657.626</v>
      </c>
      <c r="I22" s="42">
        <f t="shared" si="34"/>
        <v>18793.8108</v>
      </c>
      <c r="J22" s="41">
        <f aca="true" t="shared" si="35" ref="J22:Y22">445.14*J21</f>
        <v>15366.232800000002</v>
      </c>
      <c r="K22" s="37">
        <f t="shared" si="35"/>
        <v>24558.373800000005</v>
      </c>
      <c r="L22" s="37">
        <f t="shared" si="35"/>
        <v>19038.6378</v>
      </c>
      <c r="M22" s="41">
        <f t="shared" si="35"/>
        <v>15143.6628</v>
      </c>
      <c r="N22" s="37">
        <f t="shared" si="35"/>
        <v>21313.303200000002</v>
      </c>
      <c r="O22" s="37">
        <f t="shared" si="35"/>
        <v>19559.451599999997</v>
      </c>
      <c r="P22" s="42">
        <f t="shared" si="35"/>
        <v>19590.6114</v>
      </c>
      <c r="Q22" s="41">
        <f t="shared" si="35"/>
        <v>12401.600400000001</v>
      </c>
      <c r="R22" s="37">
        <f t="shared" si="35"/>
        <v>14858.773200000001</v>
      </c>
      <c r="S22" s="37">
        <f t="shared" si="35"/>
        <v>21678.318</v>
      </c>
      <c r="T22" s="42">
        <f t="shared" si="35"/>
        <v>27429.5268</v>
      </c>
      <c r="U22" s="37">
        <f t="shared" si="35"/>
        <v>27376.11</v>
      </c>
      <c r="V22" s="41">
        <f t="shared" si="35"/>
        <v>15019.0236</v>
      </c>
      <c r="W22" s="37">
        <f t="shared" si="35"/>
        <v>14818.710599999999</v>
      </c>
      <c r="X22" s="37">
        <f t="shared" si="35"/>
        <v>12753.261</v>
      </c>
      <c r="Y22" s="42">
        <f t="shared" si="35"/>
        <v>19051.992000000002</v>
      </c>
      <c r="Z22" s="41">
        <f aca="true" t="shared" si="36" ref="Z22:AR22">445.14*Z21</f>
        <v>27117.9288</v>
      </c>
      <c r="AA22" s="41">
        <f>445.14*AA21</f>
        <v>32054.5314</v>
      </c>
      <c r="AB22" s="37">
        <f t="shared" si="36"/>
        <v>27580.874400000004</v>
      </c>
      <c r="AC22" s="37">
        <f t="shared" si="36"/>
        <v>22025.5272</v>
      </c>
      <c r="AD22" s="42">
        <f t="shared" si="36"/>
        <v>14571.657900000002</v>
      </c>
      <c r="AE22" s="37">
        <f t="shared" si="36"/>
        <v>20921.579999999998</v>
      </c>
      <c r="AF22" s="41">
        <f t="shared" si="36"/>
        <v>26156.4264</v>
      </c>
      <c r="AG22" s="37">
        <f t="shared" si="36"/>
        <v>19408.104</v>
      </c>
      <c r="AH22" s="37">
        <f t="shared" si="36"/>
        <v>19020.8322</v>
      </c>
      <c r="AI22" s="42">
        <f t="shared" si="36"/>
        <v>19746.4104</v>
      </c>
      <c r="AJ22" s="41">
        <f t="shared" si="36"/>
        <v>14636.2032</v>
      </c>
      <c r="AK22" s="37">
        <f t="shared" si="36"/>
        <v>19692.9936</v>
      </c>
      <c r="AL22" s="37">
        <f t="shared" si="36"/>
        <v>25310.6604</v>
      </c>
      <c r="AM22" s="42">
        <f t="shared" si="36"/>
        <v>14538.272400000002</v>
      </c>
      <c r="AN22" s="37">
        <f t="shared" si="36"/>
        <v>15023.475</v>
      </c>
      <c r="AO22" s="41">
        <f t="shared" si="36"/>
        <v>18998.575200000003</v>
      </c>
      <c r="AP22" s="37">
        <f t="shared" si="36"/>
        <v>19479.3264</v>
      </c>
      <c r="AQ22" s="37">
        <f t="shared" si="36"/>
        <v>19141.02</v>
      </c>
      <c r="AR22" s="42">
        <f t="shared" si="36"/>
        <v>19403.6526</v>
      </c>
      <c r="AS22" s="41">
        <f aca="true" t="shared" si="37" ref="AS22:AY22">445.14*AS21</f>
        <v>19581.7086</v>
      </c>
      <c r="AT22" s="37">
        <f t="shared" si="37"/>
        <v>19136.5686</v>
      </c>
      <c r="AU22" s="42">
        <f t="shared" si="37"/>
        <v>16643.7846</v>
      </c>
      <c r="AV22" s="37">
        <f t="shared" si="37"/>
        <v>16180.839</v>
      </c>
      <c r="AW22" s="37">
        <f t="shared" si="37"/>
        <v>25751.349</v>
      </c>
      <c r="AX22" s="37">
        <f t="shared" si="37"/>
        <v>25996.176000000003</v>
      </c>
      <c r="AY22" s="42">
        <f t="shared" si="37"/>
        <v>12023.231400000002</v>
      </c>
      <c r="AZ22" s="37">
        <f>445.14*AZ21</f>
        <v>14636.2032</v>
      </c>
      <c r="BA22" s="37">
        <f>445.14*BA21</f>
        <v>19479.3264</v>
      </c>
      <c r="BB22" s="42">
        <f>445.14*BB21</f>
        <v>11943.1062</v>
      </c>
      <c r="BC22" s="41">
        <f aca="true" t="shared" si="38" ref="BC22:BI22">445.14*BC21</f>
        <v>14792.0022</v>
      </c>
      <c r="BD22" s="37">
        <f t="shared" si="38"/>
        <v>14133.195</v>
      </c>
      <c r="BE22" s="42">
        <f t="shared" si="38"/>
        <v>19430.361</v>
      </c>
      <c r="BF22" s="37">
        <f t="shared" si="38"/>
        <v>12530.691</v>
      </c>
      <c r="BG22" s="37">
        <f t="shared" si="38"/>
        <v>12379.3434</v>
      </c>
      <c r="BH22" s="37">
        <f t="shared" si="38"/>
        <v>19043.0892</v>
      </c>
      <c r="BI22" s="42">
        <f t="shared" si="38"/>
        <v>22068.260640000004</v>
      </c>
      <c r="BJ22" s="37">
        <f>445.14*BJ21</f>
        <v>21397.8798</v>
      </c>
      <c r="BK22" s="37">
        <f>445.14*BK21</f>
        <v>14787.550799999999</v>
      </c>
      <c r="BL22" s="42">
        <f>445.14*BL21</f>
        <v>20498.697</v>
      </c>
      <c r="BM22" s="41">
        <f aca="true" t="shared" si="39" ref="BM22:BS22">445.14*BM21</f>
        <v>25447.76352</v>
      </c>
      <c r="BN22" s="37">
        <f t="shared" si="39"/>
        <v>24718.6242</v>
      </c>
      <c r="BO22" s="42">
        <f t="shared" si="39"/>
        <v>19675.188000000002</v>
      </c>
      <c r="BP22" s="37">
        <f t="shared" si="39"/>
        <v>12463.92</v>
      </c>
      <c r="BQ22" s="37">
        <f t="shared" si="39"/>
        <v>7545.123</v>
      </c>
      <c r="BR22" s="37">
        <f t="shared" si="39"/>
        <v>12138.967799999999</v>
      </c>
      <c r="BS22" s="42">
        <f t="shared" si="39"/>
        <v>30687.951599999997</v>
      </c>
      <c r="BT22" s="37">
        <f>445.14*BT21</f>
        <v>16158.582000000002</v>
      </c>
    </row>
    <row r="23" spans="1:72" ht="16.5" customHeight="1">
      <c r="A23" s="83"/>
      <c r="B23" s="14" t="s">
        <v>2</v>
      </c>
      <c r="C23" s="36">
        <f aca="true" t="shared" si="40" ref="C23:Y23">C22/C10/12</f>
        <v>2.9628855531059526</v>
      </c>
      <c r="D23" s="36">
        <f t="shared" si="40"/>
        <v>3.1356478187919463</v>
      </c>
      <c r="E23" s="37">
        <f t="shared" si="40"/>
        <v>3.4570289052890524</v>
      </c>
      <c r="F23" s="36">
        <f t="shared" si="40"/>
        <v>3.104377966525106</v>
      </c>
      <c r="G23" s="37">
        <f t="shared" si="40"/>
        <v>3.3942927567567565</v>
      </c>
      <c r="H23" s="37">
        <f t="shared" si="40"/>
        <v>3.113166529266282</v>
      </c>
      <c r="I23" s="38">
        <f t="shared" si="40"/>
        <v>3.128547542948462</v>
      </c>
      <c r="J23" s="36">
        <f t="shared" si="40"/>
        <v>3.1625571746110155</v>
      </c>
      <c r="K23" s="37">
        <f t="shared" si="40"/>
        <v>3.472227943671531</v>
      </c>
      <c r="L23" s="37">
        <f t="shared" si="40"/>
        <v>2.9889848342125096</v>
      </c>
      <c r="M23" s="36">
        <f t="shared" si="40"/>
        <v>3.1213749690823644</v>
      </c>
      <c r="N23" s="37">
        <f t="shared" si="40"/>
        <v>3.084592914206322</v>
      </c>
      <c r="O23" s="37">
        <f t="shared" si="40"/>
        <v>3.1117875143184417</v>
      </c>
      <c r="P23" s="38">
        <f t="shared" si="40"/>
        <v>3.1227064843152266</v>
      </c>
      <c r="Q23" s="36">
        <f t="shared" si="40"/>
        <v>3.0191840490797546</v>
      </c>
      <c r="R23" s="37">
        <f t="shared" si="40"/>
        <v>3.067206093633887</v>
      </c>
      <c r="S23" s="37">
        <f t="shared" si="40"/>
        <v>3.349140711902114</v>
      </c>
      <c r="T23" s="38">
        <f t="shared" si="40"/>
        <v>3.0751969595049107</v>
      </c>
      <c r="U23" s="37">
        <f t="shared" si="40"/>
        <v>3.1371596534653463</v>
      </c>
      <c r="V23" s="36">
        <f t="shared" si="40"/>
        <v>3.1133962686567163</v>
      </c>
      <c r="W23" s="37">
        <f t="shared" si="40"/>
        <v>3.059694127849355</v>
      </c>
      <c r="X23" s="37">
        <f t="shared" si="40"/>
        <v>3.1489533333333335</v>
      </c>
      <c r="Y23" s="38">
        <f t="shared" si="40"/>
        <v>3.17406237504998</v>
      </c>
      <c r="Z23" s="36">
        <f aca="true" t="shared" si="41" ref="Z23:AR23">Z22/Z10/12</f>
        <v>3.2324809040194538</v>
      </c>
      <c r="AA23" s="36">
        <f>AA22/AA10/12</f>
        <v>3.3583240507920546</v>
      </c>
      <c r="AB23" s="37">
        <f t="shared" si="41"/>
        <v>3.0305988924050635</v>
      </c>
      <c r="AC23" s="37">
        <f t="shared" si="41"/>
        <v>3.0129031516743265</v>
      </c>
      <c r="AD23" s="38">
        <f t="shared" si="41"/>
        <v>3.533037023567065</v>
      </c>
      <c r="AE23" s="37">
        <f t="shared" si="41"/>
        <v>3.298269012485811</v>
      </c>
      <c r="AF23" s="36">
        <f t="shared" si="41"/>
        <v>3.050240973971453</v>
      </c>
      <c r="AG23" s="37">
        <f t="shared" si="41"/>
        <v>3.0812383311106877</v>
      </c>
      <c r="AH23" s="37">
        <f t="shared" si="41"/>
        <v>3.0867952288218112</v>
      </c>
      <c r="AI23" s="38">
        <f t="shared" si="41"/>
        <v>3.1071265105740182</v>
      </c>
      <c r="AJ23" s="36">
        <f t="shared" si="41"/>
        <v>3.0115644444444443</v>
      </c>
      <c r="AK23" s="37">
        <f t="shared" si="41"/>
        <v>3.1498710172744726</v>
      </c>
      <c r="AL23" s="37">
        <f t="shared" si="41"/>
        <v>3.189990471869328</v>
      </c>
      <c r="AM23" s="38">
        <f t="shared" si="41"/>
        <v>3.0493901334004536</v>
      </c>
      <c r="AN23" s="37">
        <f t="shared" si="41"/>
        <v>3.3007019509622992</v>
      </c>
      <c r="AO23" s="36">
        <f t="shared" si="41"/>
        <v>3.1695987987987997</v>
      </c>
      <c r="AP23" s="37">
        <f t="shared" si="41"/>
        <v>3.122888033859177</v>
      </c>
      <c r="AQ23" s="37">
        <f t="shared" si="41"/>
        <v>3.087062125024192</v>
      </c>
      <c r="AR23" s="38">
        <f t="shared" si="41"/>
        <v>3.0940892652123995</v>
      </c>
      <c r="AS23" s="36">
        <f aca="true" t="shared" si="42" ref="AS23:AY23">AS22/AS10/12</f>
        <v>3.1165184300993123</v>
      </c>
      <c r="AT23" s="37">
        <f t="shared" si="42"/>
        <v>3.4002431769722814</v>
      </c>
      <c r="AU23" s="38">
        <f t="shared" si="42"/>
        <v>3.0801289140572945</v>
      </c>
      <c r="AV23" s="37">
        <f t="shared" si="42"/>
        <v>3.2585868777187046</v>
      </c>
      <c r="AW23" s="37">
        <f t="shared" si="42"/>
        <v>3.006368380498739</v>
      </c>
      <c r="AX23" s="37">
        <f t="shared" si="42"/>
        <v>3.0239363484087107</v>
      </c>
      <c r="AY23" s="38">
        <f t="shared" si="42"/>
        <v>2.9926402329749107</v>
      </c>
      <c r="AZ23" s="37">
        <f>AZ22/AZ10/12</f>
        <v>2.985030837004405</v>
      </c>
      <c r="BA23" s="37">
        <f>BA22/BA10/12</f>
        <v>3.1085354270394485</v>
      </c>
      <c r="BB23" s="38">
        <f>BB22/BB10/12</f>
        <v>2.9878680576403482</v>
      </c>
      <c r="BC23" s="36">
        <f aca="true" t="shared" si="43" ref="BC23:BI23">BC22/BC10/12</f>
        <v>3.03388346049717</v>
      </c>
      <c r="BD23" s="37">
        <f t="shared" si="43"/>
        <v>3.3583297690333622</v>
      </c>
      <c r="BE23" s="38">
        <f t="shared" si="43"/>
        <v>3.05508820754717</v>
      </c>
      <c r="BF23" s="37">
        <f t="shared" si="43"/>
        <v>3.1133698568872994</v>
      </c>
      <c r="BG23" s="37">
        <f t="shared" si="43"/>
        <v>2.99538893728223</v>
      </c>
      <c r="BH23" s="37">
        <f t="shared" si="43"/>
        <v>3.375716017868538</v>
      </c>
      <c r="BI23" s="38">
        <f t="shared" si="43"/>
        <v>3.0331877288471065</v>
      </c>
      <c r="BJ23" s="37">
        <f>BJ22/BJ10/12</f>
        <v>3.144342532181273</v>
      </c>
      <c r="BK23" s="37">
        <f>BK22/BK10/12</f>
        <v>3.005599756097561</v>
      </c>
      <c r="BL23" s="38">
        <f>BL22/BL10/12</f>
        <v>3.2618383616574373</v>
      </c>
      <c r="BM23" s="36">
        <f aca="true" t="shared" si="44" ref="BM23:BS23">BM22/BM10/12</f>
        <v>3.4810357189757055</v>
      </c>
      <c r="BN23" s="37">
        <f t="shared" si="44"/>
        <v>3.371334451718494</v>
      </c>
      <c r="BO23" s="38">
        <f t="shared" si="44"/>
        <v>3.135588066551922</v>
      </c>
      <c r="BP23" s="37">
        <f t="shared" si="44"/>
        <v>3.1714809160305344</v>
      </c>
      <c r="BQ23" s="37">
        <f t="shared" si="44"/>
        <v>2.9560895627644572</v>
      </c>
      <c r="BR23" s="37">
        <f t="shared" si="44"/>
        <v>3.013347184986595</v>
      </c>
      <c r="BS23" s="38">
        <f t="shared" si="44"/>
        <v>3.1443862043526374</v>
      </c>
      <c r="BT23" s="37">
        <f>BT22/BT10/12</f>
        <v>3.408120728929385</v>
      </c>
    </row>
    <row r="24" spans="1:72" ht="17.25" customHeight="1" thickBot="1">
      <c r="A24" s="84"/>
      <c r="B24" s="16" t="s">
        <v>0</v>
      </c>
      <c r="C24" s="31" t="s">
        <v>18</v>
      </c>
      <c r="D24" s="31" t="s">
        <v>18</v>
      </c>
      <c r="E24" s="31" t="s">
        <v>18</v>
      </c>
      <c r="F24" s="31" t="s">
        <v>18</v>
      </c>
      <c r="G24" s="31" t="s">
        <v>18</v>
      </c>
      <c r="H24" s="31" t="s">
        <v>18</v>
      </c>
      <c r="I24" s="31" t="s">
        <v>18</v>
      </c>
      <c r="J24" s="31" t="s">
        <v>18</v>
      </c>
      <c r="K24" s="31" t="s">
        <v>18</v>
      </c>
      <c r="L24" s="31" t="s">
        <v>18</v>
      </c>
      <c r="M24" s="31" t="s">
        <v>18</v>
      </c>
      <c r="N24" s="31" t="s">
        <v>18</v>
      </c>
      <c r="O24" s="31" t="s">
        <v>18</v>
      </c>
      <c r="P24" s="31" t="s">
        <v>18</v>
      </c>
      <c r="Q24" s="31" t="s">
        <v>18</v>
      </c>
      <c r="R24" s="31" t="s">
        <v>18</v>
      </c>
      <c r="S24" s="31" t="s">
        <v>18</v>
      </c>
      <c r="T24" s="31" t="s">
        <v>18</v>
      </c>
      <c r="U24" s="31" t="s">
        <v>18</v>
      </c>
      <c r="V24" s="31" t="s">
        <v>18</v>
      </c>
      <c r="W24" s="31" t="s">
        <v>18</v>
      </c>
      <c r="X24" s="31" t="s">
        <v>18</v>
      </c>
      <c r="Y24" s="31" t="s">
        <v>18</v>
      </c>
      <c r="Z24" s="31" t="s">
        <v>18</v>
      </c>
      <c r="AA24" s="31" t="s">
        <v>18</v>
      </c>
      <c r="AB24" s="31" t="s">
        <v>18</v>
      </c>
      <c r="AC24" s="31" t="s">
        <v>18</v>
      </c>
      <c r="AD24" s="31" t="s">
        <v>18</v>
      </c>
      <c r="AE24" s="31" t="s">
        <v>18</v>
      </c>
      <c r="AF24" s="31" t="s">
        <v>18</v>
      </c>
      <c r="AG24" s="31" t="s">
        <v>18</v>
      </c>
      <c r="AH24" s="31" t="s">
        <v>18</v>
      </c>
      <c r="AI24" s="31" t="s">
        <v>18</v>
      </c>
      <c r="AJ24" s="31" t="s">
        <v>18</v>
      </c>
      <c r="AK24" s="31" t="s">
        <v>18</v>
      </c>
      <c r="AL24" s="31" t="s">
        <v>18</v>
      </c>
      <c r="AM24" s="31" t="s">
        <v>18</v>
      </c>
      <c r="AN24" s="31" t="s">
        <v>18</v>
      </c>
      <c r="AO24" s="31" t="s">
        <v>18</v>
      </c>
      <c r="AP24" s="31" t="s">
        <v>18</v>
      </c>
      <c r="AQ24" s="31" t="s">
        <v>18</v>
      </c>
      <c r="AR24" s="31" t="s">
        <v>18</v>
      </c>
      <c r="AS24" s="31" t="s">
        <v>18</v>
      </c>
      <c r="AT24" s="31" t="s">
        <v>18</v>
      </c>
      <c r="AU24" s="31" t="s">
        <v>18</v>
      </c>
      <c r="AV24" s="31" t="s">
        <v>18</v>
      </c>
      <c r="AW24" s="31" t="s">
        <v>18</v>
      </c>
      <c r="AX24" s="31" t="s">
        <v>18</v>
      </c>
      <c r="AY24" s="31" t="s">
        <v>18</v>
      </c>
      <c r="AZ24" s="31" t="s">
        <v>18</v>
      </c>
      <c r="BA24" s="31" t="s">
        <v>18</v>
      </c>
      <c r="BB24" s="31" t="s">
        <v>18</v>
      </c>
      <c r="BC24" s="31" t="s">
        <v>18</v>
      </c>
      <c r="BD24" s="31" t="s">
        <v>18</v>
      </c>
      <c r="BE24" s="31" t="s">
        <v>18</v>
      </c>
      <c r="BF24" s="31" t="s">
        <v>18</v>
      </c>
      <c r="BG24" s="31" t="s">
        <v>18</v>
      </c>
      <c r="BH24" s="31" t="s">
        <v>18</v>
      </c>
      <c r="BI24" s="31" t="s">
        <v>18</v>
      </c>
      <c r="BJ24" s="31" t="s">
        <v>18</v>
      </c>
      <c r="BK24" s="31" t="s">
        <v>18</v>
      </c>
      <c r="BL24" s="31" t="s">
        <v>18</v>
      </c>
      <c r="BM24" s="31" t="s">
        <v>18</v>
      </c>
      <c r="BN24" s="31" t="s">
        <v>18</v>
      </c>
      <c r="BO24" s="31" t="s">
        <v>18</v>
      </c>
      <c r="BP24" s="31" t="s">
        <v>18</v>
      </c>
      <c r="BQ24" s="31" t="s">
        <v>18</v>
      </c>
      <c r="BR24" s="31" t="s">
        <v>18</v>
      </c>
      <c r="BS24" s="31" t="s">
        <v>18</v>
      </c>
      <c r="BT24" s="31" t="s">
        <v>18</v>
      </c>
    </row>
    <row r="25" spans="1:72" ht="13.5" thickTop="1">
      <c r="A25" s="79" t="s">
        <v>23</v>
      </c>
      <c r="B25" s="15" t="s">
        <v>4</v>
      </c>
      <c r="C25" s="43">
        <f aca="true" t="shared" si="45" ref="C25:H25">C11*0.25%</f>
        <v>1.92775</v>
      </c>
      <c r="D25" s="43">
        <f t="shared" si="45"/>
        <v>1.49</v>
      </c>
      <c r="E25" s="44">
        <f t="shared" si="45"/>
        <v>1.82925</v>
      </c>
      <c r="F25" s="43">
        <f t="shared" si="45"/>
        <v>1.00075</v>
      </c>
      <c r="G25" s="44">
        <f t="shared" si="45"/>
        <v>1.15625</v>
      </c>
      <c r="H25" s="44">
        <f t="shared" si="45"/>
        <v>1.51625</v>
      </c>
      <c r="I25" s="45">
        <f>I11*0.1%</f>
        <v>0.5006</v>
      </c>
      <c r="J25" s="43">
        <f aca="true" t="shared" si="46" ref="J25:O25">J11*0.25%</f>
        <v>1.0122499999999999</v>
      </c>
      <c r="K25" s="44">
        <f t="shared" si="46"/>
        <v>1.4735</v>
      </c>
      <c r="L25" s="44">
        <f t="shared" si="46"/>
        <v>1.327</v>
      </c>
      <c r="M25" s="43">
        <f t="shared" si="46"/>
        <v>1.01075</v>
      </c>
      <c r="N25" s="44">
        <f t="shared" si="46"/>
        <v>1.4395</v>
      </c>
      <c r="O25" s="44">
        <f t="shared" si="46"/>
        <v>1.3094999999999999</v>
      </c>
      <c r="P25" s="45">
        <f>P11*0.1%</f>
        <v>0.5227999999999999</v>
      </c>
      <c r="Q25" s="43">
        <f>Q11*0.25%</f>
        <v>0.85575</v>
      </c>
      <c r="R25" s="44">
        <f>R11*0.25%</f>
        <v>1.00925</v>
      </c>
      <c r="S25" s="44">
        <f>S11*0.25%</f>
        <v>1.3485</v>
      </c>
      <c r="T25" s="45">
        <f>T11*0.1%</f>
        <v>0.7433</v>
      </c>
      <c r="U25" s="44">
        <f>U11*0.25%</f>
        <v>1.818</v>
      </c>
      <c r="V25" s="43">
        <f>V11*0.25%</f>
        <v>1.0050000000000001</v>
      </c>
      <c r="W25" s="44">
        <f>W11*0.25%</f>
        <v>1.0090000000000001</v>
      </c>
      <c r="X25" s="44">
        <f>X11*0.25%</f>
        <v>0.84375</v>
      </c>
      <c r="Y25" s="45">
        <f>Y11*0.1%</f>
        <v>0.5002</v>
      </c>
      <c r="Z25" s="43">
        <f>Z11*0.25%</f>
        <v>1.7477500000000001</v>
      </c>
      <c r="AA25" s="43">
        <f>AA11*0.25%</f>
        <v>1.9885</v>
      </c>
      <c r="AB25" s="44">
        <f>AB11*0.25%</f>
        <v>1.896</v>
      </c>
      <c r="AC25" s="44">
        <f>AC11*0.25%</f>
        <v>1.5230000000000001</v>
      </c>
      <c r="AD25" s="45">
        <f>AD11*0.1%</f>
        <v>0.3437</v>
      </c>
      <c r="AE25" s="44">
        <f>AE11*0.25%</f>
        <v>1.3215000000000001</v>
      </c>
      <c r="AF25" s="43">
        <f>AF11*0.25%</f>
        <v>1.7865000000000002</v>
      </c>
      <c r="AG25" s="44">
        <f>AG11*0.25%</f>
        <v>1.31225</v>
      </c>
      <c r="AH25" s="44">
        <f>AH11*0.25%</f>
        <v>1.28375</v>
      </c>
      <c r="AI25" s="45">
        <f>AI11*0.1%</f>
        <v>0.5296000000000001</v>
      </c>
      <c r="AJ25" s="43">
        <f>AJ11*0.25%</f>
        <v>1.0125</v>
      </c>
      <c r="AK25" s="44">
        <f>AK11*0.25%</f>
        <v>1.3025</v>
      </c>
      <c r="AL25" s="44">
        <f>AL11*0.25%</f>
        <v>1.6530000000000002</v>
      </c>
      <c r="AM25" s="45">
        <f>AM11*0.1%</f>
        <v>0.39730000000000004</v>
      </c>
      <c r="AN25" s="44">
        <f>AN11*0.25%</f>
        <v>0.94825</v>
      </c>
      <c r="AO25" s="43">
        <f>AO11*0.25%</f>
        <v>1.24875</v>
      </c>
      <c r="AP25" s="44">
        <f>AP11*0.25%</f>
        <v>1.2994999999999999</v>
      </c>
      <c r="AQ25" s="44">
        <f>AQ11*0.25%</f>
        <v>1.2917500000000002</v>
      </c>
      <c r="AR25" s="45">
        <f>AR11*0.1%</f>
        <v>0.5226000000000001</v>
      </c>
      <c r="AS25" s="43">
        <f>AS11*0.25%</f>
        <v>1.3090000000000002</v>
      </c>
      <c r="AT25" s="44">
        <f>AT11*0.25%</f>
        <v>1.1725</v>
      </c>
      <c r="AU25" s="45">
        <f>AU11*0.1%</f>
        <v>0.45030000000000003</v>
      </c>
      <c r="AV25" s="44">
        <f>AV11*0.25%</f>
        <v>1.0345</v>
      </c>
      <c r="AW25" s="44">
        <f>AW11*0.25%</f>
        <v>1.7845</v>
      </c>
      <c r="AX25" s="44">
        <f>AX11*0.25%</f>
        <v>1.791</v>
      </c>
      <c r="AY25" s="45">
        <f>AY11*0.1%</f>
        <v>0.33480000000000004</v>
      </c>
      <c r="AZ25" s="44">
        <f>AZ11*0.25%</f>
        <v>1.0215</v>
      </c>
      <c r="BA25" s="44">
        <f>BA11*0.25%</f>
        <v>1.3055</v>
      </c>
      <c r="BB25" s="45">
        <f>BB11*0.1%</f>
        <v>0.3331</v>
      </c>
      <c r="BC25" s="43">
        <f>BC11*0.25%</f>
        <v>1.0157500000000002</v>
      </c>
      <c r="BD25" s="44">
        <f>BD11*0.25%</f>
        <v>0.87675</v>
      </c>
      <c r="BE25" s="45">
        <f>BE11*0.1%</f>
        <v>0.53</v>
      </c>
      <c r="BF25" s="44">
        <f>BF11*0.25%</f>
        <v>0.8384999999999999</v>
      </c>
      <c r="BG25" s="44">
        <f>BG11*0.25%</f>
        <v>0.861</v>
      </c>
      <c r="BH25" s="44">
        <f>BH11*0.25%</f>
        <v>1.1752500000000001</v>
      </c>
      <c r="BI25" s="45">
        <f>BI11*0.1%</f>
        <v>0.6063</v>
      </c>
      <c r="BJ25" s="44">
        <f>BJ11*0.25%</f>
        <v>1.41775</v>
      </c>
      <c r="BK25" s="44">
        <f>BK11*0.25%</f>
        <v>1.025</v>
      </c>
      <c r="BL25" s="45">
        <f>BL11*0.1%</f>
        <v>0.5237</v>
      </c>
      <c r="BM25" s="43">
        <f>BM11*0.25%</f>
        <v>1.5230000000000001</v>
      </c>
      <c r="BN25" s="44">
        <f>BN11*0.25%</f>
        <v>1.5275</v>
      </c>
      <c r="BO25" s="45">
        <f>BO11*0.1%</f>
        <v>0.5229</v>
      </c>
      <c r="BP25" s="44">
        <f>BP11*0.25%</f>
        <v>0.81875</v>
      </c>
      <c r="BQ25" s="44">
        <f>BQ11*0.25%</f>
        <v>0.53175</v>
      </c>
      <c r="BR25" s="44">
        <f>BR11*0.25%</f>
        <v>0.8392499999999999</v>
      </c>
      <c r="BS25" s="45">
        <f>BS11*0.1%</f>
        <v>0.8133</v>
      </c>
      <c r="BT25" s="44">
        <f>BT11*0.25%</f>
        <v>0.9877500000000001</v>
      </c>
    </row>
    <row r="26" spans="1:72" ht="16.5" customHeight="1">
      <c r="A26" s="80"/>
      <c r="B26" s="12" t="s">
        <v>17</v>
      </c>
      <c r="C26" s="46">
        <f aca="true" t="shared" si="47" ref="C26:I26">71.18*C25</f>
        <v>137.21724500000002</v>
      </c>
      <c r="D26" s="46">
        <f t="shared" si="47"/>
        <v>106.05820000000001</v>
      </c>
      <c r="E26" s="47">
        <f t="shared" si="47"/>
        <v>130.206015</v>
      </c>
      <c r="F26" s="46">
        <f t="shared" si="47"/>
        <v>71.23338500000001</v>
      </c>
      <c r="G26" s="47">
        <f t="shared" si="47"/>
        <v>82.30187500000001</v>
      </c>
      <c r="H26" s="47">
        <f t="shared" si="47"/>
        <v>107.92667500000002</v>
      </c>
      <c r="I26" s="48">
        <f t="shared" si="47"/>
        <v>35.63270800000001</v>
      </c>
      <c r="J26" s="46">
        <f aca="true" t="shared" si="48" ref="J26:Y26">71.18*J25</f>
        <v>72.05195499999999</v>
      </c>
      <c r="K26" s="47">
        <f t="shared" si="48"/>
        <v>104.88373000000001</v>
      </c>
      <c r="L26" s="47">
        <f t="shared" si="48"/>
        <v>94.45586</v>
      </c>
      <c r="M26" s="46">
        <f t="shared" si="48"/>
        <v>71.94518500000001</v>
      </c>
      <c r="N26" s="47">
        <f t="shared" si="48"/>
        <v>102.46361000000002</v>
      </c>
      <c r="O26" s="47">
        <f t="shared" si="48"/>
        <v>93.21021</v>
      </c>
      <c r="P26" s="48">
        <f t="shared" si="48"/>
        <v>37.212904</v>
      </c>
      <c r="Q26" s="46">
        <f t="shared" si="48"/>
        <v>60.912285000000004</v>
      </c>
      <c r="R26" s="47">
        <f t="shared" si="48"/>
        <v>71.83841500000001</v>
      </c>
      <c r="S26" s="47">
        <f t="shared" si="48"/>
        <v>95.98623</v>
      </c>
      <c r="T26" s="48">
        <f t="shared" si="48"/>
        <v>52.908094000000006</v>
      </c>
      <c r="U26" s="47">
        <f t="shared" si="48"/>
        <v>129.40524000000002</v>
      </c>
      <c r="V26" s="46">
        <f t="shared" si="48"/>
        <v>71.53590000000001</v>
      </c>
      <c r="W26" s="47">
        <f t="shared" si="48"/>
        <v>71.82062000000002</v>
      </c>
      <c r="X26" s="47">
        <f t="shared" si="48"/>
        <v>60.058125000000004</v>
      </c>
      <c r="Y26" s="48">
        <f t="shared" si="48"/>
        <v>35.604236</v>
      </c>
      <c r="Z26" s="46">
        <f aca="true" t="shared" si="49" ref="Z26:AR26">71.18*Z25</f>
        <v>124.40484500000002</v>
      </c>
      <c r="AA26" s="46">
        <f>71.18*AA25</f>
        <v>141.54143000000002</v>
      </c>
      <c r="AB26" s="47">
        <f t="shared" si="49"/>
        <v>134.95728</v>
      </c>
      <c r="AC26" s="47">
        <f t="shared" si="49"/>
        <v>108.40714000000003</v>
      </c>
      <c r="AD26" s="48">
        <f t="shared" si="49"/>
        <v>24.464566</v>
      </c>
      <c r="AE26" s="47">
        <f t="shared" si="49"/>
        <v>94.06437000000001</v>
      </c>
      <c r="AF26" s="46">
        <f t="shared" si="49"/>
        <v>127.16307000000003</v>
      </c>
      <c r="AG26" s="47">
        <f t="shared" si="49"/>
        <v>93.405955</v>
      </c>
      <c r="AH26" s="47">
        <f t="shared" si="49"/>
        <v>91.377325</v>
      </c>
      <c r="AI26" s="48">
        <f t="shared" si="49"/>
        <v>37.69692800000001</v>
      </c>
      <c r="AJ26" s="46">
        <f t="shared" si="49"/>
        <v>72.06975</v>
      </c>
      <c r="AK26" s="47">
        <f t="shared" si="49"/>
        <v>92.71195</v>
      </c>
      <c r="AL26" s="47">
        <f t="shared" si="49"/>
        <v>117.66054000000003</v>
      </c>
      <c r="AM26" s="48">
        <f t="shared" si="49"/>
        <v>28.279814000000005</v>
      </c>
      <c r="AN26" s="47">
        <f t="shared" si="49"/>
        <v>67.496435</v>
      </c>
      <c r="AO26" s="46">
        <f t="shared" si="49"/>
        <v>88.886025</v>
      </c>
      <c r="AP26" s="47">
        <f t="shared" si="49"/>
        <v>92.49841</v>
      </c>
      <c r="AQ26" s="47">
        <f t="shared" si="49"/>
        <v>91.94676500000003</v>
      </c>
      <c r="AR26" s="48">
        <f t="shared" si="49"/>
        <v>37.198668000000005</v>
      </c>
      <c r="AS26" s="46">
        <f aca="true" t="shared" si="50" ref="AS26:AY26">71.18*AS25</f>
        <v>93.17462000000002</v>
      </c>
      <c r="AT26" s="47">
        <f t="shared" si="50"/>
        <v>83.45855000000002</v>
      </c>
      <c r="AU26" s="48">
        <f t="shared" si="50"/>
        <v>32.05235400000001</v>
      </c>
      <c r="AV26" s="47">
        <f t="shared" si="50"/>
        <v>73.63571</v>
      </c>
      <c r="AW26" s="47">
        <f t="shared" si="50"/>
        <v>127.02071000000001</v>
      </c>
      <c r="AX26" s="47">
        <f t="shared" si="50"/>
        <v>127.48338000000001</v>
      </c>
      <c r="AY26" s="48">
        <f t="shared" si="50"/>
        <v>23.831064000000005</v>
      </c>
      <c r="AZ26" s="47">
        <f>71.18*AZ25</f>
        <v>72.71037000000001</v>
      </c>
      <c r="BA26" s="47">
        <f>71.18*BA25</f>
        <v>92.92549000000001</v>
      </c>
      <c r="BB26" s="48">
        <f>71.18*BB25</f>
        <v>23.710058000000004</v>
      </c>
      <c r="BC26" s="46">
        <f aca="true" t="shared" si="51" ref="BC26:BI26">71.18*BC25</f>
        <v>72.30108500000001</v>
      </c>
      <c r="BD26" s="47">
        <f t="shared" si="51"/>
        <v>62.40706500000001</v>
      </c>
      <c r="BE26" s="48">
        <f t="shared" si="51"/>
        <v>37.72540000000001</v>
      </c>
      <c r="BF26" s="47">
        <f t="shared" si="51"/>
        <v>59.68443</v>
      </c>
      <c r="BG26" s="47">
        <f t="shared" si="51"/>
        <v>61.28598</v>
      </c>
      <c r="BH26" s="47">
        <f t="shared" si="51"/>
        <v>83.65429500000002</v>
      </c>
      <c r="BI26" s="48">
        <f t="shared" si="51"/>
        <v>43.156434</v>
      </c>
      <c r="BJ26" s="47">
        <f>71.18*BJ25</f>
        <v>100.91544500000002</v>
      </c>
      <c r="BK26" s="47">
        <f>71.18*BK25</f>
        <v>72.9595</v>
      </c>
      <c r="BL26" s="48">
        <f>71.18*BL25</f>
        <v>37.27696600000001</v>
      </c>
      <c r="BM26" s="46">
        <f aca="true" t="shared" si="52" ref="BM26:BS26">71.18*BM25</f>
        <v>108.40714000000003</v>
      </c>
      <c r="BN26" s="47">
        <f t="shared" si="52"/>
        <v>108.72745000000002</v>
      </c>
      <c r="BO26" s="48">
        <f t="shared" si="52"/>
        <v>37.22002200000001</v>
      </c>
      <c r="BP26" s="47">
        <f t="shared" si="52"/>
        <v>58.278625000000005</v>
      </c>
      <c r="BQ26" s="47">
        <f t="shared" si="52"/>
        <v>37.849965</v>
      </c>
      <c r="BR26" s="47">
        <f t="shared" si="52"/>
        <v>59.737815000000005</v>
      </c>
      <c r="BS26" s="48">
        <f t="shared" si="52"/>
        <v>57.89069400000001</v>
      </c>
      <c r="BT26" s="47">
        <f>71.18*BT25</f>
        <v>70.30804500000002</v>
      </c>
    </row>
    <row r="27" spans="1:72" ht="17.25" customHeight="1">
      <c r="A27" s="80"/>
      <c r="B27" s="12" t="s">
        <v>2</v>
      </c>
      <c r="C27" s="46">
        <f aca="true" t="shared" si="53" ref="C27:Y27">C26/C10/12</f>
        <v>0.01482916666666667</v>
      </c>
      <c r="D27" s="46">
        <f t="shared" si="53"/>
        <v>0.01482916666666667</v>
      </c>
      <c r="E27" s="47">
        <f t="shared" si="53"/>
        <v>0.014829166666666666</v>
      </c>
      <c r="F27" s="46">
        <f t="shared" si="53"/>
        <v>0.01482916666666667</v>
      </c>
      <c r="G27" s="47">
        <f t="shared" si="53"/>
        <v>0.01482916666666667</v>
      </c>
      <c r="H27" s="47">
        <f t="shared" si="53"/>
        <v>0.01482916666666667</v>
      </c>
      <c r="I27" s="48">
        <f t="shared" si="53"/>
        <v>0.0059316666666666676</v>
      </c>
      <c r="J27" s="46">
        <f t="shared" si="53"/>
        <v>0.014829166666666666</v>
      </c>
      <c r="K27" s="47">
        <f t="shared" si="53"/>
        <v>0.01482916666666667</v>
      </c>
      <c r="L27" s="47">
        <f t="shared" si="53"/>
        <v>0.01482916666666667</v>
      </c>
      <c r="M27" s="46">
        <f t="shared" si="53"/>
        <v>0.01482916666666667</v>
      </c>
      <c r="N27" s="47">
        <f t="shared" si="53"/>
        <v>0.014829166666666671</v>
      </c>
      <c r="O27" s="47">
        <f t="shared" si="53"/>
        <v>0.01482916666666667</v>
      </c>
      <c r="P27" s="48">
        <f t="shared" si="53"/>
        <v>0.0059316666666666676</v>
      </c>
      <c r="Q27" s="46">
        <f t="shared" si="53"/>
        <v>0.014829166666666666</v>
      </c>
      <c r="R27" s="47">
        <f t="shared" si="53"/>
        <v>0.01482916666666667</v>
      </c>
      <c r="S27" s="47">
        <f t="shared" si="53"/>
        <v>0.01482916666666667</v>
      </c>
      <c r="T27" s="48">
        <f t="shared" si="53"/>
        <v>0.0059316666666666676</v>
      </c>
      <c r="U27" s="47">
        <f t="shared" si="53"/>
        <v>0.01482916666666667</v>
      </c>
      <c r="V27" s="46">
        <f t="shared" si="53"/>
        <v>0.01482916666666667</v>
      </c>
      <c r="W27" s="47">
        <f t="shared" si="53"/>
        <v>0.01482916666666667</v>
      </c>
      <c r="X27" s="47">
        <f t="shared" si="53"/>
        <v>0.01482916666666667</v>
      </c>
      <c r="Y27" s="48">
        <f t="shared" si="53"/>
        <v>0.0059316666666666676</v>
      </c>
      <c r="Z27" s="46">
        <f aca="true" t="shared" si="54" ref="Z27:AR27">Z26/Z10/12</f>
        <v>0.01482916666666667</v>
      </c>
      <c r="AA27" s="46">
        <f>AA26/AA10/12</f>
        <v>0.01482916666666667</v>
      </c>
      <c r="AB27" s="47">
        <f t="shared" si="54"/>
        <v>0.014829166666666666</v>
      </c>
      <c r="AC27" s="47">
        <f t="shared" si="54"/>
        <v>0.01482916666666667</v>
      </c>
      <c r="AD27" s="48">
        <f t="shared" si="54"/>
        <v>0.0059316666666666676</v>
      </c>
      <c r="AE27" s="47">
        <f t="shared" si="54"/>
        <v>0.01482916666666667</v>
      </c>
      <c r="AF27" s="46">
        <f t="shared" si="54"/>
        <v>0.014829166666666671</v>
      </c>
      <c r="AG27" s="47">
        <f t="shared" si="54"/>
        <v>0.01482916666666667</v>
      </c>
      <c r="AH27" s="47">
        <f t="shared" si="54"/>
        <v>0.014829166666666666</v>
      </c>
      <c r="AI27" s="48">
        <f t="shared" si="54"/>
        <v>0.0059316666666666676</v>
      </c>
      <c r="AJ27" s="46">
        <f t="shared" si="54"/>
        <v>0.014829166666666666</v>
      </c>
      <c r="AK27" s="47">
        <f t="shared" si="54"/>
        <v>0.014829166666666666</v>
      </c>
      <c r="AL27" s="47">
        <f t="shared" si="54"/>
        <v>0.01482916666666667</v>
      </c>
      <c r="AM27" s="48">
        <f t="shared" si="54"/>
        <v>0.0059316666666666676</v>
      </c>
      <c r="AN27" s="47">
        <f t="shared" si="54"/>
        <v>0.014829166666666666</v>
      </c>
      <c r="AO27" s="46">
        <f t="shared" si="54"/>
        <v>0.014829166666666666</v>
      </c>
      <c r="AP27" s="47">
        <f t="shared" si="54"/>
        <v>0.01482916666666667</v>
      </c>
      <c r="AQ27" s="47">
        <f t="shared" si="54"/>
        <v>0.01482916666666667</v>
      </c>
      <c r="AR27" s="48">
        <f t="shared" si="54"/>
        <v>0.0059316666666666676</v>
      </c>
      <c r="AS27" s="46">
        <f aca="true" t="shared" si="55" ref="AS27:AY27">AS26/AS10/12</f>
        <v>0.01482916666666667</v>
      </c>
      <c r="AT27" s="47">
        <f t="shared" si="55"/>
        <v>0.01482916666666667</v>
      </c>
      <c r="AU27" s="48">
        <f t="shared" si="55"/>
        <v>0.005931666666666668</v>
      </c>
      <c r="AV27" s="47">
        <f t="shared" si="55"/>
        <v>0.014829166666666666</v>
      </c>
      <c r="AW27" s="47">
        <f t="shared" si="55"/>
        <v>0.01482916666666667</v>
      </c>
      <c r="AX27" s="47">
        <f t="shared" si="55"/>
        <v>0.01482916666666667</v>
      </c>
      <c r="AY27" s="48">
        <f t="shared" si="55"/>
        <v>0.0059316666666666676</v>
      </c>
      <c r="AZ27" s="47">
        <f>AZ26/AZ10/12</f>
        <v>0.01482916666666667</v>
      </c>
      <c r="BA27" s="47">
        <f>BA26/BA10/12</f>
        <v>0.014829166666666666</v>
      </c>
      <c r="BB27" s="48">
        <f>BB26/BB10/12</f>
        <v>0.0059316666666666676</v>
      </c>
      <c r="BC27" s="46">
        <f aca="true" t="shared" si="56" ref="BC27:BI27">BC26/BC10/12</f>
        <v>0.01482916666666667</v>
      </c>
      <c r="BD27" s="47">
        <f t="shared" si="56"/>
        <v>0.01482916666666667</v>
      </c>
      <c r="BE27" s="48">
        <f t="shared" si="56"/>
        <v>0.005931666666666668</v>
      </c>
      <c r="BF27" s="47">
        <f t="shared" si="56"/>
        <v>0.014829166666666666</v>
      </c>
      <c r="BG27" s="47">
        <f t="shared" si="56"/>
        <v>0.01482916666666667</v>
      </c>
      <c r="BH27" s="47">
        <f t="shared" si="56"/>
        <v>0.01482916666666667</v>
      </c>
      <c r="BI27" s="48">
        <f t="shared" si="56"/>
        <v>0.0059316666666666676</v>
      </c>
      <c r="BJ27" s="47">
        <f>BJ26/BJ10/12</f>
        <v>0.01482916666666667</v>
      </c>
      <c r="BK27" s="47">
        <f>BK26/BK10/12</f>
        <v>0.01482916666666667</v>
      </c>
      <c r="BL27" s="48">
        <f>BL26/BL10/12</f>
        <v>0.0059316666666666676</v>
      </c>
      <c r="BM27" s="46">
        <f aca="true" t="shared" si="57" ref="BM27:BS27">BM26/BM10/12</f>
        <v>0.01482916666666667</v>
      </c>
      <c r="BN27" s="47">
        <f t="shared" si="57"/>
        <v>0.01482916666666667</v>
      </c>
      <c r="BO27" s="48">
        <f t="shared" si="57"/>
        <v>0.005931666666666668</v>
      </c>
      <c r="BP27" s="47">
        <f t="shared" si="57"/>
        <v>0.01482916666666667</v>
      </c>
      <c r="BQ27" s="47">
        <f t="shared" si="57"/>
        <v>0.014829166666666666</v>
      </c>
      <c r="BR27" s="47">
        <f t="shared" si="57"/>
        <v>0.01482916666666667</v>
      </c>
      <c r="BS27" s="48">
        <f t="shared" si="57"/>
        <v>0.005931666666666668</v>
      </c>
      <c r="BT27" s="47">
        <f>BT26/BT10/12</f>
        <v>0.014829166666666671</v>
      </c>
    </row>
    <row r="28" spans="1:72" ht="18" customHeight="1" thickBot="1">
      <c r="A28" s="81"/>
      <c r="B28" s="16" t="s">
        <v>0</v>
      </c>
      <c r="C28" s="31" t="s">
        <v>18</v>
      </c>
      <c r="D28" s="31" t="s">
        <v>18</v>
      </c>
      <c r="E28" s="31" t="s">
        <v>18</v>
      </c>
      <c r="F28" s="31" t="s">
        <v>18</v>
      </c>
      <c r="G28" s="31" t="s">
        <v>18</v>
      </c>
      <c r="H28" s="31" t="s">
        <v>18</v>
      </c>
      <c r="I28" s="32" t="s">
        <v>18</v>
      </c>
      <c r="J28" s="31" t="s">
        <v>18</v>
      </c>
      <c r="K28" s="31" t="s">
        <v>18</v>
      </c>
      <c r="L28" s="31" t="s">
        <v>18</v>
      </c>
      <c r="M28" s="31" t="s">
        <v>18</v>
      </c>
      <c r="N28" s="31" t="s">
        <v>18</v>
      </c>
      <c r="O28" s="31" t="s">
        <v>18</v>
      </c>
      <c r="P28" s="32" t="s">
        <v>18</v>
      </c>
      <c r="Q28" s="31" t="s">
        <v>18</v>
      </c>
      <c r="R28" s="31" t="s">
        <v>18</v>
      </c>
      <c r="S28" s="31" t="s">
        <v>18</v>
      </c>
      <c r="T28" s="32" t="s">
        <v>18</v>
      </c>
      <c r="U28" s="31" t="s">
        <v>18</v>
      </c>
      <c r="V28" s="31" t="s">
        <v>18</v>
      </c>
      <c r="W28" s="31" t="s">
        <v>18</v>
      </c>
      <c r="X28" s="31" t="s">
        <v>18</v>
      </c>
      <c r="Y28" s="32" t="s">
        <v>18</v>
      </c>
      <c r="Z28" s="31" t="s">
        <v>18</v>
      </c>
      <c r="AA28" s="31" t="s">
        <v>18</v>
      </c>
      <c r="AB28" s="31" t="s">
        <v>18</v>
      </c>
      <c r="AC28" s="31" t="s">
        <v>18</v>
      </c>
      <c r="AD28" s="32" t="s">
        <v>18</v>
      </c>
      <c r="AE28" s="31" t="s">
        <v>18</v>
      </c>
      <c r="AF28" s="31" t="s">
        <v>18</v>
      </c>
      <c r="AG28" s="31" t="s">
        <v>18</v>
      </c>
      <c r="AH28" s="31" t="s">
        <v>18</v>
      </c>
      <c r="AI28" s="32" t="s">
        <v>18</v>
      </c>
      <c r="AJ28" s="31" t="s">
        <v>18</v>
      </c>
      <c r="AK28" s="31" t="s">
        <v>18</v>
      </c>
      <c r="AL28" s="31" t="s">
        <v>18</v>
      </c>
      <c r="AM28" s="32" t="s">
        <v>18</v>
      </c>
      <c r="AN28" s="31" t="s">
        <v>18</v>
      </c>
      <c r="AO28" s="31" t="s">
        <v>18</v>
      </c>
      <c r="AP28" s="31" t="s">
        <v>18</v>
      </c>
      <c r="AQ28" s="31" t="s">
        <v>18</v>
      </c>
      <c r="AR28" s="32" t="s">
        <v>18</v>
      </c>
      <c r="AS28" s="31" t="s">
        <v>18</v>
      </c>
      <c r="AT28" s="31" t="s">
        <v>18</v>
      </c>
      <c r="AU28" s="32" t="s">
        <v>18</v>
      </c>
      <c r="AV28" s="31" t="s">
        <v>18</v>
      </c>
      <c r="AW28" s="31" t="s">
        <v>18</v>
      </c>
      <c r="AX28" s="31" t="s">
        <v>18</v>
      </c>
      <c r="AY28" s="32" t="s">
        <v>18</v>
      </c>
      <c r="AZ28" s="31" t="s">
        <v>18</v>
      </c>
      <c r="BA28" s="31" t="s">
        <v>18</v>
      </c>
      <c r="BB28" s="32" t="s">
        <v>18</v>
      </c>
      <c r="BC28" s="31" t="s">
        <v>18</v>
      </c>
      <c r="BD28" s="31" t="s">
        <v>18</v>
      </c>
      <c r="BE28" s="32" t="s">
        <v>18</v>
      </c>
      <c r="BF28" s="31" t="s">
        <v>18</v>
      </c>
      <c r="BG28" s="31" t="s">
        <v>18</v>
      </c>
      <c r="BH28" s="31" t="s">
        <v>18</v>
      </c>
      <c r="BI28" s="32" t="s">
        <v>18</v>
      </c>
      <c r="BJ28" s="31" t="s">
        <v>18</v>
      </c>
      <c r="BK28" s="31" t="s">
        <v>18</v>
      </c>
      <c r="BL28" s="32" t="s">
        <v>18</v>
      </c>
      <c r="BM28" s="31" t="s">
        <v>18</v>
      </c>
      <c r="BN28" s="31" t="s">
        <v>18</v>
      </c>
      <c r="BO28" s="32" t="s">
        <v>18</v>
      </c>
      <c r="BP28" s="31" t="s">
        <v>18</v>
      </c>
      <c r="BQ28" s="31" t="s">
        <v>18</v>
      </c>
      <c r="BR28" s="31" t="s">
        <v>18</v>
      </c>
      <c r="BS28" s="32" t="s">
        <v>18</v>
      </c>
      <c r="BT28" s="31" t="s">
        <v>18</v>
      </c>
    </row>
    <row r="29" spans="1:72" ht="13.5" thickTop="1">
      <c r="A29" s="79" t="s">
        <v>24</v>
      </c>
      <c r="B29" s="15" t="s">
        <v>5</v>
      </c>
      <c r="C29" s="43">
        <f aca="true" t="shared" si="58" ref="C29:H29">C11*0.7%</f>
        <v>5.3976999999999995</v>
      </c>
      <c r="D29" s="43">
        <f t="shared" si="58"/>
        <v>4.172</v>
      </c>
      <c r="E29" s="43">
        <f t="shared" si="58"/>
        <v>5.1219</v>
      </c>
      <c r="F29" s="43">
        <f t="shared" si="58"/>
        <v>2.8021</v>
      </c>
      <c r="G29" s="43">
        <f t="shared" si="58"/>
        <v>3.2375</v>
      </c>
      <c r="H29" s="43">
        <f t="shared" si="58"/>
        <v>4.2455</v>
      </c>
      <c r="I29" s="45">
        <f>I11*0.1%</f>
        <v>0.5006</v>
      </c>
      <c r="J29" s="43">
        <f>J11*0.48%</f>
        <v>1.9435199999999997</v>
      </c>
      <c r="K29" s="43">
        <f aca="true" t="shared" si="59" ref="K29:BT29">K11*0.7%</f>
        <v>4.125799999999999</v>
      </c>
      <c r="L29" s="43">
        <f t="shared" si="59"/>
        <v>3.7155999999999993</v>
      </c>
      <c r="M29" s="43">
        <f t="shared" si="59"/>
        <v>2.8301</v>
      </c>
      <c r="N29" s="43">
        <f t="shared" si="59"/>
        <v>4.030599999999999</v>
      </c>
      <c r="O29" s="43">
        <f t="shared" si="59"/>
        <v>3.6665999999999994</v>
      </c>
      <c r="P29" s="43">
        <f t="shared" si="59"/>
        <v>3.6595999999999993</v>
      </c>
      <c r="Q29" s="43">
        <f t="shared" si="59"/>
        <v>2.3960999999999997</v>
      </c>
      <c r="R29" s="43">
        <f t="shared" si="59"/>
        <v>2.8258999999999994</v>
      </c>
      <c r="S29" s="43">
        <f t="shared" si="59"/>
        <v>3.7757999999999994</v>
      </c>
      <c r="T29" s="43">
        <f t="shared" si="59"/>
        <v>5.203099999999999</v>
      </c>
      <c r="U29" s="43">
        <f t="shared" si="59"/>
        <v>5.0904</v>
      </c>
      <c r="V29" s="43">
        <f t="shared" si="59"/>
        <v>2.8139999999999996</v>
      </c>
      <c r="W29" s="43">
        <f t="shared" si="59"/>
        <v>2.8251999999999997</v>
      </c>
      <c r="X29" s="43">
        <f t="shared" si="59"/>
        <v>2.3625</v>
      </c>
      <c r="Y29" s="43">
        <f t="shared" si="59"/>
        <v>3.5013999999999994</v>
      </c>
      <c r="Z29" s="43">
        <f t="shared" si="59"/>
        <v>4.8937</v>
      </c>
      <c r="AA29" s="43">
        <f>AA11*0.7%</f>
        <v>5.567799999999999</v>
      </c>
      <c r="AB29" s="43">
        <f t="shared" si="59"/>
        <v>5.308799999999999</v>
      </c>
      <c r="AC29" s="43">
        <f t="shared" si="59"/>
        <v>4.2644</v>
      </c>
      <c r="AD29" s="43">
        <f t="shared" si="59"/>
        <v>2.4058999999999995</v>
      </c>
      <c r="AE29" s="43">
        <f t="shared" si="59"/>
        <v>3.7001999999999997</v>
      </c>
      <c r="AF29" s="43">
        <f t="shared" si="59"/>
        <v>5.002199999999999</v>
      </c>
      <c r="AG29" s="43">
        <f t="shared" si="59"/>
        <v>3.6742999999999997</v>
      </c>
      <c r="AH29" s="43">
        <f t="shared" si="59"/>
        <v>3.5944999999999996</v>
      </c>
      <c r="AI29" s="43">
        <f t="shared" si="59"/>
        <v>3.7072</v>
      </c>
      <c r="AJ29" s="43">
        <f t="shared" si="59"/>
        <v>2.8349999999999995</v>
      </c>
      <c r="AK29" s="43">
        <f t="shared" si="59"/>
        <v>3.647</v>
      </c>
      <c r="AL29" s="43">
        <f t="shared" si="59"/>
        <v>4.6284</v>
      </c>
      <c r="AM29" s="43">
        <f t="shared" si="59"/>
        <v>2.7811</v>
      </c>
      <c r="AN29" s="43">
        <f t="shared" si="59"/>
        <v>2.6551</v>
      </c>
      <c r="AO29" s="43">
        <f t="shared" si="59"/>
        <v>3.4964999999999997</v>
      </c>
      <c r="AP29" s="43">
        <f t="shared" si="59"/>
        <v>3.6385999999999994</v>
      </c>
      <c r="AQ29" s="43">
        <f t="shared" si="59"/>
        <v>3.6169</v>
      </c>
      <c r="AR29" s="43">
        <f t="shared" si="59"/>
        <v>3.6582</v>
      </c>
      <c r="AS29" s="43">
        <f t="shared" si="59"/>
        <v>3.6651999999999996</v>
      </c>
      <c r="AT29" s="43">
        <f t="shared" si="59"/>
        <v>3.2829999999999995</v>
      </c>
      <c r="AU29" s="43">
        <f t="shared" si="59"/>
        <v>3.1521</v>
      </c>
      <c r="AV29" s="43">
        <f t="shared" si="59"/>
        <v>2.8966</v>
      </c>
      <c r="AW29" s="43">
        <f t="shared" si="59"/>
        <v>4.996599999999999</v>
      </c>
      <c r="AX29" s="43">
        <f t="shared" si="59"/>
        <v>5.014799999999999</v>
      </c>
      <c r="AY29" s="43">
        <f t="shared" si="59"/>
        <v>2.3436</v>
      </c>
      <c r="AZ29" s="43">
        <f t="shared" si="59"/>
        <v>2.8602</v>
      </c>
      <c r="BA29" s="43">
        <f t="shared" si="59"/>
        <v>3.6553999999999998</v>
      </c>
      <c r="BB29" s="43">
        <f t="shared" si="59"/>
        <v>2.3317</v>
      </c>
      <c r="BC29" s="43">
        <f t="shared" si="59"/>
        <v>2.8440999999999996</v>
      </c>
      <c r="BD29" s="43">
        <f t="shared" si="59"/>
        <v>2.4549</v>
      </c>
      <c r="BE29" s="43">
        <f t="shared" si="59"/>
        <v>3.7099999999999995</v>
      </c>
      <c r="BF29" s="43">
        <f t="shared" si="59"/>
        <v>2.3477999999999994</v>
      </c>
      <c r="BG29" s="43">
        <f t="shared" si="59"/>
        <v>2.4107999999999996</v>
      </c>
      <c r="BH29" s="43">
        <f t="shared" si="59"/>
        <v>3.2906999999999997</v>
      </c>
      <c r="BI29" s="43">
        <f t="shared" si="59"/>
        <v>4.2440999999999995</v>
      </c>
      <c r="BJ29" s="43">
        <f t="shared" si="59"/>
        <v>3.9696999999999996</v>
      </c>
      <c r="BK29" s="43">
        <f t="shared" si="59"/>
        <v>2.8699999999999997</v>
      </c>
      <c r="BL29" s="43">
        <f t="shared" si="59"/>
        <v>3.6659</v>
      </c>
      <c r="BM29" s="43">
        <f t="shared" si="59"/>
        <v>4.2644</v>
      </c>
      <c r="BN29" s="43">
        <f t="shared" si="59"/>
        <v>4.276999999999999</v>
      </c>
      <c r="BO29" s="43">
        <f t="shared" si="59"/>
        <v>3.6602999999999994</v>
      </c>
      <c r="BP29" s="43">
        <f t="shared" si="59"/>
        <v>2.2925</v>
      </c>
      <c r="BQ29" s="43">
        <f t="shared" si="59"/>
        <v>1.4888999999999997</v>
      </c>
      <c r="BR29" s="43">
        <f t="shared" si="59"/>
        <v>2.3499</v>
      </c>
      <c r="BS29" s="43">
        <f t="shared" si="59"/>
        <v>5.693099999999999</v>
      </c>
      <c r="BT29" s="43">
        <f t="shared" si="59"/>
        <v>2.7657</v>
      </c>
    </row>
    <row r="30" spans="1:72" ht="15" customHeight="1">
      <c r="A30" s="80"/>
      <c r="B30" s="12" t="s">
        <v>17</v>
      </c>
      <c r="C30" s="46">
        <f aca="true" t="shared" si="60" ref="C30:I30">45.32*C29</f>
        <v>244.62376399999997</v>
      </c>
      <c r="D30" s="46">
        <f t="shared" si="60"/>
        <v>189.07504</v>
      </c>
      <c r="E30" s="47">
        <f t="shared" si="60"/>
        <v>232.12450800000002</v>
      </c>
      <c r="F30" s="46">
        <f t="shared" si="60"/>
        <v>126.99117199999999</v>
      </c>
      <c r="G30" s="47">
        <f t="shared" si="60"/>
        <v>146.7235</v>
      </c>
      <c r="H30" s="47">
        <f t="shared" si="60"/>
        <v>192.40606</v>
      </c>
      <c r="I30" s="48">
        <f t="shared" si="60"/>
        <v>22.687192000000003</v>
      </c>
      <c r="J30" s="46">
        <f aca="true" t="shared" si="61" ref="J30:Y30">45.32*J29</f>
        <v>88.08032639999999</v>
      </c>
      <c r="K30" s="47">
        <f t="shared" si="61"/>
        <v>186.98125599999995</v>
      </c>
      <c r="L30" s="47">
        <f t="shared" si="61"/>
        <v>168.39099199999998</v>
      </c>
      <c r="M30" s="46">
        <f t="shared" si="61"/>
        <v>128.260132</v>
      </c>
      <c r="N30" s="47">
        <f t="shared" si="61"/>
        <v>182.66679199999996</v>
      </c>
      <c r="O30" s="47">
        <f t="shared" si="61"/>
        <v>166.17031199999997</v>
      </c>
      <c r="P30" s="48">
        <f t="shared" si="61"/>
        <v>165.85307199999997</v>
      </c>
      <c r="Q30" s="46">
        <f t="shared" si="61"/>
        <v>108.59125199999998</v>
      </c>
      <c r="R30" s="47">
        <f t="shared" si="61"/>
        <v>128.06978799999996</v>
      </c>
      <c r="S30" s="47">
        <f t="shared" si="61"/>
        <v>171.11925599999998</v>
      </c>
      <c r="T30" s="48">
        <f t="shared" si="61"/>
        <v>235.80449199999995</v>
      </c>
      <c r="U30" s="47">
        <f t="shared" si="61"/>
        <v>230.69692799999999</v>
      </c>
      <c r="V30" s="46">
        <f t="shared" si="61"/>
        <v>127.53047999999998</v>
      </c>
      <c r="W30" s="47">
        <f t="shared" si="61"/>
        <v>128.038064</v>
      </c>
      <c r="X30" s="47">
        <f t="shared" si="61"/>
        <v>107.06849999999999</v>
      </c>
      <c r="Y30" s="48">
        <f t="shared" si="61"/>
        <v>158.68344799999997</v>
      </c>
      <c r="Z30" s="46">
        <f aca="true" t="shared" si="62" ref="Z30:AR30">45.32*Z29</f>
        <v>221.782484</v>
      </c>
      <c r="AA30" s="46">
        <f>45.32*AA29</f>
        <v>252.33269599999997</v>
      </c>
      <c r="AB30" s="47">
        <f t="shared" si="62"/>
        <v>240.59481599999995</v>
      </c>
      <c r="AC30" s="47">
        <f t="shared" si="62"/>
        <v>193.262608</v>
      </c>
      <c r="AD30" s="48">
        <f t="shared" si="62"/>
        <v>109.03538799999998</v>
      </c>
      <c r="AE30" s="47">
        <f t="shared" si="62"/>
        <v>167.693064</v>
      </c>
      <c r="AF30" s="46">
        <f t="shared" si="62"/>
        <v>226.69970399999997</v>
      </c>
      <c r="AG30" s="47">
        <f t="shared" si="62"/>
        <v>166.519276</v>
      </c>
      <c r="AH30" s="47">
        <f t="shared" si="62"/>
        <v>162.90274</v>
      </c>
      <c r="AI30" s="48">
        <f t="shared" si="62"/>
        <v>168.010304</v>
      </c>
      <c r="AJ30" s="46">
        <f t="shared" si="62"/>
        <v>128.48219999999998</v>
      </c>
      <c r="AK30" s="47">
        <f t="shared" si="62"/>
        <v>165.28204</v>
      </c>
      <c r="AL30" s="47">
        <f t="shared" si="62"/>
        <v>209.759088</v>
      </c>
      <c r="AM30" s="48">
        <f t="shared" si="62"/>
        <v>126.039452</v>
      </c>
      <c r="AN30" s="47">
        <f t="shared" si="62"/>
        <v>120.329132</v>
      </c>
      <c r="AO30" s="46">
        <f t="shared" si="62"/>
        <v>158.46138</v>
      </c>
      <c r="AP30" s="47">
        <f t="shared" si="62"/>
        <v>164.90135199999997</v>
      </c>
      <c r="AQ30" s="47">
        <f t="shared" si="62"/>
        <v>163.91790799999998</v>
      </c>
      <c r="AR30" s="48">
        <f t="shared" si="62"/>
        <v>165.789624</v>
      </c>
      <c r="AS30" s="46">
        <f aca="true" t="shared" si="63" ref="AS30:AY30">45.32*AS29</f>
        <v>166.10686399999997</v>
      </c>
      <c r="AT30" s="47">
        <f t="shared" si="63"/>
        <v>148.78555999999998</v>
      </c>
      <c r="AU30" s="48">
        <f t="shared" si="63"/>
        <v>142.853172</v>
      </c>
      <c r="AV30" s="47">
        <f t="shared" si="63"/>
        <v>131.273912</v>
      </c>
      <c r="AW30" s="47">
        <f t="shared" si="63"/>
        <v>226.44591199999996</v>
      </c>
      <c r="AX30" s="47">
        <f t="shared" si="63"/>
        <v>227.27073599999997</v>
      </c>
      <c r="AY30" s="48">
        <f t="shared" si="63"/>
        <v>106.211952</v>
      </c>
      <c r="AZ30" s="47">
        <f>45.32*AZ29</f>
        <v>129.62426399999998</v>
      </c>
      <c r="BA30" s="47">
        <f>45.32*BA29</f>
        <v>165.662728</v>
      </c>
      <c r="BB30" s="48">
        <f>45.32*BB29</f>
        <v>105.672644</v>
      </c>
      <c r="BC30" s="46">
        <f aca="true" t="shared" si="64" ref="BC30:BI30">45.32*BC29</f>
        <v>128.894612</v>
      </c>
      <c r="BD30" s="47">
        <f t="shared" si="64"/>
        <v>111.256068</v>
      </c>
      <c r="BE30" s="48">
        <f t="shared" si="64"/>
        <v>168.13719999999998</v>
      </c>
      <c r="BF30" s="47">
        <f t="shared" si="64"/>
        <v>106.40229599999998</v>
      </c>
      <c r="BG30" s="47">
        <f t="shared" si="64"/>
        <v>109.25745599999998</v>
      </c>
      <c r="BH30" s="47">
        <f t="shared" si="64"/>
        <v>149.134524</v>
      </c>
      <c r="BI30" s="48">
        <f t="shared" si="64"/>
        <v>192.34261199999997</v>
      </c>
      <c r="BJ30" s="47">
        <f>45.32*BJ29</f>
        <v>179.906804</v>
      </c>
      <c r="BK30" s="47">
        <f>45.32*BK29</f>
        <v>130.0684</v>
      </c>
      <c r="BL30" s="48">
        <f>45.32*BL29</f>
        <v>166.138588</v>
      </c>
      <c r="BM30" s="46">
        <f aca="true" t="shared" si="65" ref="BM30:BS30">45.32*BM29</f>
        <v>193.262608</v>
      </c>
      <c r="BN30" s="47">
        <f t="shared" si="65"/>
        <v>193.83363999999997</v>
      </c>
      <c r="BO30" s="48">
        <f t="shared" si="65"/>
        <v>165.88479599999997</v>
      </c>
      <c r="BP30" s="47">
        <f t="shared" si="65"/>
        <v>103.8961</v>
      </c>
      <c r="BQ30" s="47">
        <f t="shared" si="65"/>
        <v>67.47694799999998</v>
      </c>
      <c r="BR30" s="47">
        <f t="shared" si="65"/>
        <v>106.497468</v>
      </c>
      <c r="BS30" s="48">
        <f t="shared" si="65"/>
        <v>258.01129199999997</v>
      </c>
      <c r="BT30" s="47">
        <f>45.32*BT29</f>
        <v>125.34152399999999</v>
      </c>
    </row>
    <row r="31" spans="1:72" ht="17.25" customHeight="1">
      <c r="A31" s="80"/>
      <c r="B31" s="12" t="s">
        <v>2</v>
      </c>
      <c r="C31" s="46">
        <f aca="true" t="shared" si="66" ref="C31:Y31">C30/C10/12</f>
        <v>0.026436666666666664</v>
      </c>
      <c r="D31" s="46">
        <f t="shared" si="66"/>
        <v>0.026436666666666667</v>
      </c>
      <c r="E31" s="47">
        <f t="shared" si="66"/>
        <v>0.026436666666666667</v>
      </c>
      <c r="F31" s="46">
        <f t="shared" si="66"/>
        <v>0.026436666666666664</v>
      </c>
      <c r="G31" s="47">
        <f t="shared" si="66"/>
        <v>0.026436666666666667</v>
      </c>
      <c r="H31" s="47">
        <f t="shared" si="66"/>
        <v>0.026436666666666667</v>
      </c>
      <c r="I31" s="48">
        <f t="shared" si="66"/>
        <v>0.0037766666666666673</v>
      </c>
      <c r="J31" s="46">
        <f t="shared" si="66"/>
        <v>0.018128</v>
      </c>
      <c r="K31" s="47">
        <f t="shared" si="66"/>
        <v>0.02643666666666666</v>
      </c>
      <c r="L31" s="47">
        <f t="shared" si="66"/>
        <v>0.026436666666666667</v>
      </c>
      <c r="M31" s="46">
        <f t="shared" si="66"/>
        <v>0.026436666666666664</v>
      </c>
      <c r="N31" s="47">
        <f t="shared" si="66"/>
        <v>0.026436666666666664</v>
      </c>
      <c r="O31" s="47">
        <f t="shared" si="66"/>
        <v>0.026436666666666664</v>
      </c>
      <c r="P31" s="48">
        <f t="shared" si="66"/>
        <v>0.026436666666666664</v>
      </c>
      <c r="Q31" s="46">
        <f t="shared" si="66"/>
        <v>0.026436666666666664</v>
      </c>
      <c r="R31" s="47">
        <f t="shared" si="66"/>
        <v>0.02643666666666666</v>
      </c>
      <c r="S31" s="47">
        <f t="shared" si="66"/>
        <v>0.026436666666666664</v>
      </c>
      <c r="T31" s="48">
        <f t="shared" si="66"/>
        <v>0.026436666666666664</v>
      </c>
      <c r="U31" s="47">
        <f t="shared" si="66"/>
        <v>0.026436666666666664</v>
      </c>
      <c r="V31" s="46">
        <f t="shared" si="66"/>
        <v>0.026436666666666664</v>
      </c>
      <c r="W31" s="47">
        <f t="shared" si="66"/>
        <v>0.026436666666666664</v>
      </c>
      <c r="X31" s="47">
        <f t="shared" si="66"/>
        <v>0.026436666666666664</v>
      </c>
      <c r="Y31" s="48">
        <f t="shared" si="66"/>
        <v>0.026436666666666664</v>
      </c>
      <c r="Z31" s="46">
        <f aca="true" t="shared" si="67" ref="Z31:AR31">Z30/Z10/12</f>
        <v>0.026436666666666667</v>
      </c>
      <c r="AA31" s="46">
        <f>AA30/AA10/12</f>
        <v>0.026436666666666664</v>
      </c>
      <c r="AB31" s="47">
        <f t="shared" si="67"/>
        <v>0.026436666666666664</v>
      </c>
      <c r="AC31" s="47">
        <f t="shared" si="67"/>
        <v>0.026436666666666664</v>
      </c>
      <c r="AD31" s="48">
        <f t="shared" si="67"/>
        <v>0.026436666666666664</v>
      </c>
      <c r="AE31" s="47">
        <f t="shared" si="67"/>
        <v>0.026436666666666664</v>
      </c>
      <c r="AF31" s="46">
        <f t="shared" si="67"/>
        <v>0.026436666666666664</v>
      </c>
      <c r="AG31" s="47">
        <f t="shared" si="67"/>
        <v>0.026436666666666667</v>
      </c>
      <c r="AH31" s="47">
        <f t="shared" si="67"/>
        <v>0.026436666666666664</v>
      </c>
      <c r="AI31" s="48">
        <f t="shared" si="67"/>
        <v>0.026436666666666664</v>
      </c>
      <c r="AJ31" s="46">
        <f t="shared" si="67"/>
        <v>0.026436666666666664</v>
      </c>
      <c r="AK31" s="47">
        <f t="shared" si="67"/>
        <v>0.026436666666666664</v>
      </c>
      <c r="AL31" s="47">
        <f t="shared" si="67"/>
        <v>0.026436666666666664</v>
      </c>
      <c r="AM31" s="48">
        <f t="shared" si="67"/>
        <v>0.026436666666666664</v>
      </c>
      <c r="AN31" s="47">
        <f t="shared" si="67"/>
        <v>0.026436666666666664</v>
      </c>
      <c r="AO31" s="46">
        <f t="shared" si="67"/>
        <v>0.026436666666666664</v>
      </c>
      <c r="AP31" s="47">
        <f t="shared" si="67"/>
        <v>0.026436666666666664</v>
      </c>
      <c r="AQ31" s="47">
        <f t="shared" si="67"/>
        <v>0.026436666666666664</v>
      </c>
      <c r="AR31" s="48">
        <f t="shared" si="67"/>
        <v>0.026436666666666664</v>
      </c>
      <c r="AS31" s="46">
        <f aca="true" t="shared" si="68" ref="AS31:AY31">AS30/AS10/12</f>
        <v>0.02643666666666666</v>
      </c>
      <c r="AT31" s="47">
        <f t="shared" si="68"/>
        <v>0.026436666666666664</v>
      </c>
      <c r="AU31" s="48">
        <f t="shared" si="68"/>
        <v>0.026436666666666664</v>
      </c>
      <c r="AV31" s="47">
        <f t="shared" si="68"/>
        <v>0.026436666666666664</v>
      </c>
      <c r="AW31" s="47">
        <f t="shared" si="68"/>
        <v>0.026436666666666664</v>
      </c>
      <c r="AX31" s="47">
        <f t="shared" si="68"/>
        <v>0.026436666666666664</v>
      </c>
      <c r="AY31" s="48">
        <f t="shared" si="68"/>
        <v>0.026436666666666664</v>
      </c>
      <c r="AZ31" s="47">
        <f>AZ30/AZ10/12</f>
        <v>0.026436666666666664</v>
      </c>
      <c r="BA31" s="47">
        <f>BA30/BA10/12</f>
        <v>0.026436666666666664</v>
      </c>
      <c r="BB31" s="48">
        <f>BB30/BB10/12</f>
        <v>0.026436666666666667</v>
      </c>
      <c r="BC31" s="46">
        <f aca="true" t="shared" si="69" ref="BC31:BI31">BC30/BC10/12</f>
        <v>0.026436666666666664</v>
      </c>
      <c r="BD31" s="47">
        <f t="shared" si="69"/>
        <v>0.026436666666666667</v>
      </c>
      <c r="BE31" s="48">
        <f t="shared" si="69"/>
        <v>0.026436666666666664</v>
      </c>
      <c r="BF31" s="47">
        <f t="shared" si="69"/>
        <v>0.026436666666666664</v>
      </c>
      <c r="BG31" s="47">
        <f t="shared" si="69"/>
        <v>0.026436666666666664</v>
      </c>
      <c r="BH31" s="47">
        <f t="shared" si="69"/>
        <v>0.026436666666666664</v>
      </c>
      <c r="BI31" s="48">
        <f t="shared" si="69"/>
        <v>0.026436666666666664</v>
      </c>
      <c r="BJ31" s="47">
        <f>BJ30/BJ10/12</f>
        <v>0.026436666666666664</v>
      </c>
      <c r="BK31" s="47">
        <f>BK30/BK10/12</f>
        <v>0.026436666666666664</v>
      </c>
      <c r="BL31" s="48">
        <f>BL30/BL10/12</f>
        <v>0.026436666666666664</v>
      </c>
      <c r="BM31" s="46">
        <f aca="true" t="shared" si="70" ref="BM31:BS31">BM30/BM10/12</f>
        <v>0.026436666666666664</v>
      </c>
      <c r="BN31" s="47">
        <f t="shared" si="70"/>
        <v>0.026436666666666664</v>
      </c>
      <c r="BO31" s="48">
        <f t="shared" si="70"/>
        <v>0.026436666666666664</v>
      </c>
      <c r="BP31" s="47">
        <f t="shared" si="70"/>
        <v>0.026436666666666667</v>
      </c>
      <c r="BQ31" s="47">
        <f t="shared" si="70"/>
        <v>0.02643666666666666</v>
      </c>
      <c r="BR31" s="47">
        <f t="shared" si="70"/>
        <v>0.026436666666666667</v>
      </c>
      <c r="BS31" s="48">
        <f t="shared" si="70"/>
        <v>0.026436666666666664</v>
      </c>
      <c r="BT31" s="47">
        <f>BT30/BT10/12</f>
        <v>0.026436666666666664</v>
      </c>
    </row>
    <row r="32" spans="1:72" ht="15.75" customHeight="1" thickBot="1">
      <c r="A32" s="81"/>
      <c r="B32" s="16" t="s">
        <v>0</v>
      </c>
      <c r="C32" s="31" t="s">
        <v>18</v>
      </c>
      <c r="D32" s="31" t="s">
        <v>18</v>
      </c>
      <c r="E32" s="31" t="s">
        <v>18</v>
      </c>
      <c r="F32" s="31" t="s">
        <v>18</v>
      </c>
      <c r="G32" s="31" t="s">
        <v>18</v>
      </c>
      <c r="H32" s="31" t="s">
        <v>18</v>
      </c>
      <c r="I32" s="32" t="s">
        <v>18</v>
      </c>
      <c r="J32" s="31" t="s">
        <v>18</v>
      </c>
      <c r="K32" s="31" t="s">
        <v>18</v>
      </c>
      <c r="L32" s="31" t="s">
        <v>18</v>
      </c>
      <c r="M32" s="31" t="s">
        <v>18</v>
      </c>
      <c r="N32" s="31" t="s">
        <v>18</v>
      </c>
      <c r="O32" s="31" t="s">
        <v>18</v>
      </c>
      <c r="P32" s="32" t="s">
        <v>18</v>
      </c>
      <c r="Q32" s="31" t="s">
        <v>18</v>
      </c>
      <c r="R32" s="31" t="s">
        <v>18</v>
      </c>
      <c r="S32" s="31" t="s">
        <v>18</v>
      </c>
      <c r="T32" s="32" t="s">
        <v>18</v>
      </c>
      <c r="U32" s="31" t="s">
        <v>18</v>
      </c>
      <c r="V32" s="31" t="s">
        <v>18</v>
      </c>
      <c r="W32" s="31" t="s">
        <v>18</v>
      </c>
      <c r="X32" s="31" t="s">
        <v>18</v>
      </c>
      <c r="Y32" s="32" t="s">
        <v>18</v>
      </c>
      <c r="Z32" s="31" t="s">
        <v>18</v>
      </c>
      <c r="AA32" s="31" t="s">
        <v>18</v>
      </c>
      <c r="AB32" s="31" t="s">
        <v>18</v>
      </c>
      <c r="AC32" s="31" t="s">
        <v>18</v>
      </c>
      <c r="AD32" s="32" t="s">
        <v>18</v>
      </c>
      <c r="AE32" s="31" t="s">
        <v>18</v>
      </c>
      <c r="AF32" s="31" t="s">
        <v>18</v>
      </c>
      <c r="AG32" s="31" t="s">
        <v>18</v>
      </c>
      <c r="AH32" s="31" t="s">
        <v>18</v>
      </c>
      <c r="AI32" s="32" t="s">
        <v>18</v>
      </c>
      <c r="AJ32" s="31" t="s">
        <v>18</v>
      </c>
      <c r="AK32" s="31" t="s">
        <v>18</v>
      </c>
      <c r="AL32" s="31" t="s">
        <v>18</v>
      </c>
      <c r="AM32" s="32" t="s">
        <v>18</v>
      </c>
      <c r="AN32" s="31" t="s">
        <v>18</v>
      </c>
      <c r="AO32" s="31" t="s">
        <v>18</v>
      </c>
      <c r="AP32" s="31" t="s">
        <v>18</v>
      </c>
      <c r="AQ32" s="31" t="s">
        <v>18</v>
      </c>
      <c r="AR32" s="32" t="s">
        <v>18</v>
      </c>
      <c r="AS32" s="31" t="s">
        <v>18</v>
      </c>
      <c r="AT32" s="31" t="s">
        <v>18</v>
      </c>
      <c r="AU32" s="32" t="s">
        <v>18</v>
      </c>
      <c r="AV32" s="31" t="s">
        <v>18</v>
      </c>
      <c r="AW32" s="31" t="s">
        <v>18</v>
      </c>
      <c r="AX32" s="31" t="s">
        <v>18</v>
      </c>
      <c r="AY32" s="32" t="s">
        <v>18</v>
      </c>
      <c r="AZ32" s="31" t="s">
        <v>18</v>
      </c>
      <c r="BA32" s="31" t="s">
        <v>18</v>
      </c>
      <c r="BB32" s="32" t="s">
        <v>18</v>
      </c>
      <c r="BC32" s="31" t="s">
        <v>18</v>
      </c>
      <c r="BD32" s="31" t="s">
        <v>18</v>
      </c>
      <c r="BE32" s="32" t="s">
        <v>18</v>
      </c>
      <c r="BF32" s="31" t="s">
        <v>18</v>
      </c>
      <c r="BG32" s="31" t="s">
        <v>18</v>
      </c>
      <c r="BH32" s="31" t="s">
        <v>18</v>
      </c>
      <c r="BI32" s="32" t="s">
        <v>18</v>
      </c>
      <c r="BJ32" s="31" t="s">
        <v>18</v>
      </c>
      <c r="BK32" s="31" t="s">
        <v>18</v>
      </c>
      <c r="BL32" s="32" t="s">
        <v>18</v>
      </c>
      <c r="BM32" s="31" t="s">
        <v>18</v>
      </c>
      <c r="BN32" s="31" t="s">
        <v>18</v>
      </c>
      <c r="BO32" s="32" t="s">
        <v>18</v>
      </c>
      <c r="BP32" s="31" t="s">
        <v>18</v>
      </c>
      <c r="BQ32" s="31" t="s">
        <v>18</v>
      </c>
      <c r="BR32" s="31" t="s">
        <v>18</v>
      </c>
      <c r="BS32" s="32" t="s">
        <v>18</v>
      </c>
      <c r="BT32" s="31" t="s">
        <v>18</v>
      </c>
    </row>
    <row r="33" spans="1:72" ht="12.75" customHeight="1" thickTop="1">
      <c r="A33" s="82" t="s">
        <v>25</v>
      </c>
      <c r="B33" s="18" t="s">
        <v>19</v>
      </c>
      <c r="C33" s="49"/>
      <c r="D33" s="49"/>
      <c r="E33" s="44"/>
      <c r="F33" s="49"/>
      <c r="G33" s="44"/>
      <c r="H33" s="44"/>
      <c r="I33" s="50"/>
      <c r="J33" s="49"/>
      <c r="K33" s="44"/>
      <c r="L33" s="44"/>
      <c r="M33" s="49"/>
      <c r="N33" s="44"/>
      <c r="O33" s="44"/>
      <c r="P33" s="50"/>
      <c r="Q33" s="49"/>
      <c r="R33" s="44"/>
      <c r="S33" s="44"/>
      <c r="T33" s="50"/>
      <c r="U33" s="44"/>
      <c r="V33" s="49"/>
      <c r="W33" s="44"/>
      <c r="X33" s="44"/>
      <c r="Y33" s="50"/>
      <c r="Z33" s="49"/>
      <c r="AA33" s="49"/>
      <c r="AB33" s="44"/>
      <c r="AC33" s="44"/>
      <c r="AD33" s="50"/>
      <c r="AE33" s="44"/>
      <c r="AF33" s="49">
        <v>24</v>
      </c>
      <c r="AG33" s="44">
        <v>16</v>
      </c>
      <c r="AH33" s="44">
        <v>16</v>
      </c>
      <c r="AI33" s="50">
        <v>16</v>
      </c>
      <c r="AJ33" s="49">
        <v>18</v>
      </c>
      <c r="AK33" s="44">
        <v>16</v>
      </c>
      <c r="AL33" s="44">
        <v>18</v>
      </c>
      <c r="AM33" s="50">
        <v>18</v>
      </c>
      <c r="AN33" s="44">
        <v>8</v>
      </c>
      <c r="AO33" s="49">
        <v>16</v>
      </c>
      <c r="AP33" s="44">
        <v>16</v>
      </c>
      <c r="AQ33" s="44">
        <v>16</v>
      </c>
      <c r="AR33" s="50">
        <v>16</v>
      </c>
      <c r="AS33" s="49">
        <v>16</v>
      </c>
      <c r="AT33" s="44">
        <v>12</v>
      </c>
      <c r="AU33" s="50">
        <v>14</v>
      </c>
      <c r="AV33" s="44">
        <v>20</v>
      </c>
      <c r="AW33" s="44">
        <v>24</v>
      </c>
      <c r="AX33" s="44">
        <v>24</v>
      </c>
      <c r="AY33" s="50">
        <v>10</v>
      </c>
      <c r="AZ33" s="44">
        <v>18</v>
      </c>
      <c r="BA33" s="44">
        <v>16</v>
      </c>
      <c r="BB33" s="50">
        <v>10</v>
      </c>
      <c r="BC33" s="49">
        <v>18</v>
      </c>
      <c r="BD33" s="44">
        <v>8</v>
      </c>
      <c r="BE33" s="50">
        <v>16</v>
      </c>
      <c r="BF33" s="44">
        <v>10</v>
      </c>
      <c r="BG33" s="44">
        <v>10</v>
      </c>
      <c r="BH33" s="44">
        <v>12</v>
      </c>
      <c r="BI33" s="50">
        <v>18</v>
      </c>
      <c r="BJ33" s="44">
        <v>14</v>
      </c>
      <c r="BK33" s="44">
        <v>18</v>
      </c>
      <c r="BL33" s="50">
        <v>16</v>
      </c>
      <c r="BM33" s="49">
        <v>20</v>
      </c>
      <c r="BN33" s="44">
        <v>16</v>
      </c>
      <c r="BO33" s="50">
        <v>16</v>
      </c>
      <c r="BP33" s="44">
        <v>10</v>
      </c>
      <c r="BQ33" s="44">
        <v>6</v>
      </c>
      <c r="BR33" s="44">
        <v>10</v>
      </c>
      <c r="BS33" s="50">
        <v>32</v>
      </c>
      <c r="BT33" s="44">
        <v>16</v>
      </c>
    </row>
    <row r="34" spans="1:72" ht="12.75" customHeight="1">
      <c r="A34" s="83"/>
      <c r="B34" s="11" t="s">
        <v>4</v>
      </c>
      <c r="C34" s="51">
        <v>0</v>
      </c>
      <c r="D34" s="51">
        <v>0</v>
      </c>
      <c r="E34" s="47">
        <v>0</v>
      </c>
      <c r="F34" s="51">
        <f>F33*10%</f>
        <v>0</v>
      </c>
      <c r="G34" s="51">
        <f>G33*0.15</f>
        <v>0</v>
      </c>
      <c r="H34" s="51">
        <f>H33*0.1</f>
        <v>0</v>
      </c>
      <c r="I34" s="52">
        <f>I33*0.1</f>
        <v>0</v>
      </c>
      <c r="J34" s="51">
        <f>J33*8%</f>
        <v>0</v>
      </c>
      <c r="K34" s="51">
        <f>K33*0.1</f>
        <v>0</v>
      </c>
      <c r="L34" s="51">
        <f>L33*0.1</f>
        <v>0</v>
      </c>
      <c r="M34" s="51">
        <f>M33*10%</f>
        <v>0</v>
      </c>
      <c r="N34" s="51">
        <f>N33*0.1</f>
        <v>0</v>
      </c>
      <c r="O34" s="51">
        <f>O33*0.1</f>
        <v>0</v>
      </c>
      <c r="P34" s="52">
        <f>P33*0.1</f>
        <v>0</v>
      </c>
      <c r="Q34" s="51">
        <f>Q33*10%</f>
        <v>0</v>
      </c>
      <c r="R34" s="51">
        <f>R33*0.1</f>
        <v>0</v>
      </c>
      <c r="S34" s="51">
        <f>S33*0.1</f>
        <v>0</v>
      </c>
      <c r="T34" s="52">
        <f>T33*0.1</f>
        <v>0</v>
      </c>
      <c r="U34" s="52">
        <f>U33*0.1</f>
        <v>0</v>
      </c>
      <c r="V34" s="51">
        <f>V33*10%</f>
        <v>0</v>
      </c>
      <c r="W34" s="51">
        <f>W33*0.1</f>
        <v>0</v>
      </c>
      <c r="X34" s="51">
        <f>X33*0.1</f>
        <v>0</v>
      </c>
      <c r="Y34" s="52">
        <f>Y33*0.1</f>
        <v>0</v>
      </c>
      <c r="Z34" s="51">
        <f>Z33*10%</f>
        <v>0</v>
      </c>
      <c r="AA34" s="51">
        <f>AA33*10%</f>
        <v>0</v>
      </c>
      <c r="AB34" s="51">
        <f>AB33*0.1</f>
        <v>0</v>
      </c>
      <c r="AC34" s="51">
        <f>AC33*0.1</f>
        <v>0</v>
      </c>
      <c r="AD34" s="52">
        <f>AD33*0.1</f>
        <v>0</v>
      </c>
      <c r="AE34" s="52">
        <f>AE33*0.1</f>
        <v>0</v>
      </c>
      <c r="AF34" s="51">
        <f>AF33*10%</f>
        <v>2.4000000000000004</v>
      </c>
      <c r="AG34" s="51">
        <f>AG33*0.1</f>
        <v>1.6</v>
      </c>
      <c r="AH34" s="51">
        <f>AH33*0.1</f>
        <v>1.6</v>
      </c>
      <c r="AI34" s="52">
        <f>AI33*0.1</f>
        <v>1.6</v>
      </c>
      <c r="AJ34" s="51">
        <f>AJ33*10%</f>
        <v>1.8</v>
      </c>
      <c r="AK34" s="51">
        <f>AK33*0.1</f>
        <v>1.6</v>
      </c>
      <c r="AL34" s="51">
        <f>AL33*0.1</f>
        <v>1.8</v>
      </c>
      <c r="AM34" s="52">
        <f>AM33*0.1</f>
        <v>1.8</v>
      </c>
      <c r="AN34" s="52">
        <f>AN33*0.1</f>
        <v>0.8</v>
      </c>
      <c r="AO34" s="51">
        <f>AO33*10%</f>
        <v>1.6</v>
      </c>
      <c r="AP34" s="51">
        <f>AP33*0.1</f>
        <v>1.6</v>
      </c>
      <c r="AQ34" s="51">
        <f>AQ33*0.1</f>
        <v>1.6</v>
      </c>
      <c r="AR34" s="52">
        <f>AR33*0.1</f>
        <v>1.6</v>
      </c>
      <c r="AS34" s="51">
        <f>AS33*8%</f>
        <v>1.28</v>
      </c>
      <c r="AT34" s="51">
        <f aca="true" t="shared" si="71" ref="AT34:BA34">AT33*0.1</f>
        <v>1.2000000000000002</v>
      </c>
      <c r="AU34" s="52">
        <f t="shared" si="71"/>
        <v>1.4000000000000001</v>
      </c>
      <c r="AV34" s="52">
        <f t="shared" si="71"/>
        <v>2</v>
      </c>
      <c r="AW34" s="51">
        <f t="shared" si="71"/>
        <v>2.4000000000000004</v>
      </c>
      <c r="AX34" s="51">
        <f t="shared" si="71"/>
        <v>2.4000000000000004</v>
      </c>
      <c r="AY34" s="52">
        <f t="shared" si="71"/>
        <v>1</v>
      </c>
      <c r="AZ34" s="51">
        <f t="shared" si="71"/>
        <v>1.8</v>
      </c>
      <c r="BA34" s="51">
        <f t="shared" si="71"/>
        <v>1.6</v>
      </c>
      <c r="BB34" s="52">
        <f>BB33*0.1</f>
        <v>1</v>
      </c>
      <c r="BC34" s="51">
        <f>BC33*8%</f>
        <v>1.44</v>
      </c>
      <c r="BD34" s="51">
        <f aca="true" t="shared" si="72" ref="BD34:BK34">BD33*0.1</f>
        <v>0.8</v>
      </c>
      <c r="BE34" s="52">
        <f t="shared" si="72"/>
        <v>1.6</v>
      </c>
      <c r="BF34" s="52">
        <f t="shared" si="72"/>
        <v>1</v>
      </c>
      <c r="BG34" s="51">
        <f t="shared" si="72"/>
        <v>1</v>
      </c>
      <c r="BH34" s="51">
        <f t="shared" si="72"/>
        <v>1.2000000000000002</v>
      </c>
      <c r="BI34" s="52">
        <f t="shared" si="72"/>
        <v>1.8</v>
      </c>
      <c r="BJ34" s="51">
        <f t="shared" si="72"/>
        <v>1.4000000000000001</v>
      </c>
      <c r="BK34" s="51">
        <f t="shared" si="72"/>
        <v>1.8</v>
      </c>
      <c r="BL34" s="52">
        <f>BL33*0.07</f>
        <v>1.12</v>
      </c>
      <c r="BM34" s="51">
        <f>BM33*8%</f>
        <v>1.6</v>
      </c>
      <c r="BN34" s="51">
        <f aca="true" t="shared" si="73" ref="BN34:BT34">BN33*0.1</f>
        <v>1.6</v>
      </c>
      <c r="BO34" s="52">
        <f t="shared" si="73"/>
        <v>1.6</v>
      </c>
      <c r="BP34" s="52">
        <f t="shared" si="73"/>
        <v>1</v>
      </c>
      <c r="BQ34" s="51">
        <f t="shared" si="73"/>
        <v>0.6000000000000001</v>
      </c>
      <c r="BR34" s="51">
        <f t="shared" si="73"/>
        <v>1</v>
      </c>
      <c r="BS34" s="52">
        <f t="shared" si="73"/>
        <v>3.2</v>
      </c>
      <c r="BT34" s="51">
        <f t="shared" si="73"/>
        <v>1.6</v>
      </c>
    </row>
    <row r="35" spans="1:72" ht="18.75" customHeight="1">
      <c r="A35" s="83"/>
      <c r="B35" s="10" t="s">
        <v>1</v>
      </c>
      <c r="C35" s="53">
        <v>0</v>
      </c>
      <c r="D35" s="53">
        <v>0</v>
      </c>
      <c r="E35" s="47">
        <v>0</v>
      </c>
      <c r="F35" s="53">
        <f aca="true" t="shared" si="74" ref="F35:T35">F34*1209.48</f>
        <v>0</v>
      </c>
      <c r="G35" s="53">
        <f t="shared" si="74"/>
        <v>0</v>
      </c>
      <c r="H35" s="53">
        <f t="shared" si="74"/>
        <v>0</v>
      </c>
      <c r="I35" s="54">
        <f t="shared" si="74"/>
        <v>0</v>
      </c>
      <c r="J35" s="53">
        <f t="shared" si="74"/>
        <v>0</v>
      </c>
      <c r="K35" s="53">
        <f t="shared" si="74"/>
        <v>0</v>
      </c>
      <c r="L35" s="53">
        <f t="shared" si="74"/>
        <v>0</v>
      </c>
      <c r="M35" s="53">
        <f t="shared" si="74"/>
        <v>0</v>
      </c>
      <c r="N35" s="53">
        <f t="shared" si="74"/>
        <v>0</v>
      </c>
      <c r="O35" s="53">
        <f t="shared" si="74"/>
        <v>0</v>
      </c>
      <c r="P35" s="54">
        <f t="shared" si="74"/>
        <v>0</v>
      </c>
      <c r="Q35" s="53">
        <f t="shared" si="74"/>
        <v>0</v>
      </c>
      <c r="R35" s="53">
        <f t="shared" si="74"/>
        <v>0</v>
      </c>
      <c r="S35" s="53">
        <f t="shared" si="74"/>
        <v>0</v>
      </c>
      <c r="T35" s="54">
        <f t="shared" si="74"/>
        <v>0</v>
      </c>
      <c r="U35" s="47">
        <v>0</v>
      </c>
      <c r="V35" s="53">
        <f aca="true" t="shared" si="75" ref="V35:AD35">V34*1209.48</f>
        <v>0</v>
      </c>
      <c r="W35" s="53">
        <f t="shared" si="75"/>
        <v>0</v>
      </c>
      <c r="X35" s="53">
        <f t="shared" si="75"/>
        <v>0</v>
      </c>
      <c r="Y35" s="54">
        <f t="shared" si="75"/>
        <v>0</v>
      </c>
      <c r="Z35" s="53">
        <f t="shared" si="75"/>
        <v>0</v>
      </c>
      <c r="AA35" s="53">
        <f t="shared" si="75"/>
        <v>0</v>
      </c>
      <c r="AB35" s="53">
        <f t="shared" si="75"/>
        <v>0</v>
      </c>
      <c r="AC35" s="53">
        <f t="shared" si="75"/>
        <v>0</v>
      </c>
      <c r="AD35" s="54">
        <f t="shared" si="75"/>
        <v>0</v>
      </c>
      <c r="AE35" s="47">
        <v>0</v>
      </c>
      <c r="AF35" s="53">
        <f aca="true" t="shared" si="76" ref="AF35:AM35">AF34*1209.48</f>
        <v>2902.7520000000004</v>
      </c>
      <c r="AG35" s="53">
        <f t="shared" si="76"/>
        <v>1935.1680000000001</v>
      </c>
      <c r="AH35" s="53">
        <f t="shared" si="76"/>
        <v>1935.1680000000001</v>
      </c>
      <c r="AI35" s="54">
        <f t="shared" si="76"/>
        <v>1935.1680000000001</v>
      </c>
      <c r="AJ35" s="53">
        <f t="shared" si="76"/>
        <v>2177.0640000000003</v>
      </c>
      <c r="AK35" s="53">
        <f t="shared" si="76"/>
        <v>1935.1680000000001</v>
      </c>
      <c r="AL35" s="53">
        <f t="shared" si="76"/>
        <v>2177.0640000000003</v>
      </c>
      <c r="AM35" s="54">
        <f t="shared" si="76"/>
        <v>2177.0640000000003</v>
      </c>
      <c r="AN35" s="47">
        <v>0</v>
      </c>
      <c r="AO35" s="53">
        <f aca="true" t="shared" si="77" ref="AO35:AU35">AO34*1209.48</f>
        <v>1935.1680000000001</v>
      </c>
      <c r="AP35" s="53">
        <f t="shared" si="77"/>
        <v>1935.1680000000001</v>
      </c>
      <c r="AQ35" s="53">
        <f t="shared" si="77"/>
        <v>1935.1680000000001</v>
      </c>
      <c r="AR35" s="54">
        <f t="shared" si="77"/>
        <v>1935.1680000000001</v>
      </c>
      <c r="AS35" s="53">
        <f t="shared" si="77"/>
        <v>1548.1344000000001</v>
      </c>
      <c r="AT35" s="53">
        <f t="shared" si="77"/>
        <v>1451.3760000000002</v>
      </c>
      <c r="AU35" s="54">
        <f t="shared" si="77"/>
        <v>1693.2720000000002</v>
      </c>
      <c r="AV35" s="47">
        <v>0</v>
      </c>
      <c r="AW35" s="53">
        <f aca="true" t="shared" si="78" ref="AW35:BE35">AW34*1209.48</f>
        <v>2902.7520000000004</v>
      </c>
      <c r="AX35" s="53">
        <f t="shared" si="78"/>
        <v>2902.7520000000004</v>
      </c>
      <c r="AY35" s="54">
        <f t="shared" si="78"/>
        <v>1209.48</v>
      </c>
      <c r="AZ35" s="53">
        <f t="shared" si="78"/>
        <v>2177.0640000000003</v>
      </c>
      <c r="BA35" s="53">
        <f t="shared" si="78"/>
        <v>1935.1680000000001</v>
      </c>
      <c r="BB35" s="54">
        <f t="shared" si="78"/>
        <v>1209.48</v>
      </c>
      <c r="BC35" s="53">
        <f t="shared" si="78"/>
        <v>1741.6512</v>
      </c>
      <c r="BD35" s="53">
        <f t="shared" si="78"/>
        <v>967.5840000000001</v>
      </c>
      <c r="BE35" s="54">
        <f t="shared" si="78"/>
        <v>1935.1680000000001</v>
      </c>
      <c r="BF35" s="47">
        <v>0</v>
      </c>
      <c r="BG35" s="53">
        <f aca="true" t="shared" si="79" ref="BG35:BO35">BG34*1209.48</f>
        <v>1209.48</v>
      </c>
      <c r="BH35" s="53">
        <f t="shared" si="79"/>
        <v>1451.3760000000002</v>
      </c>
      <c r="BI35" s="54">
        <f t="shared" si="79"/>
        <v>2177.0640000000003</v>
      </c>
      <c r="BJ35" s="53">
        <f t="shared" si="79"/>
        <v>1693.2720000000002</v>
      </c>
      <c r="BK35" s="53">
        <f t="shared" si="79"/>
        <v>2177.0640000000003</v>
      </c>
      <c r="BL35" s="54">
        <f t="shared" si="79"/>
        <v>1354.6176</v>
      </c>
      <c r="BM35" s="53">
        <f t="shared" si="79"/>
        <v>1935.1680000000001</v>
      </c>
      <c r="BN35" s="53">
        <f t="shared" si="79"/>
        <v>1935.1680000000001</v>
      </c>
      <c r="BO35" s="54">
        <f t="shared" si="79"/>
        <v>1935.1680000000001</v>
      </c>
      <c r="BP35" s="47">
        <v>0</v>
      </c>
      <c r="BQ35" s="53">
        <f>BQ34*1209.48</f>
        <v>725.6880000000001</v>
      </c>
      <c r="BR35" s="53">
        <f>BR34*1209.48</f>
        <v>1209.48</v>
      </c>
      <c r="BS35" s="54">
        <f>BS34*1209.48</f>
        <v>3870.3360000000002</v>
      </c>
      <c r="BT35" s="53">
        <f>BT34*1209.48</f>
        <v>1935.1680000000001</v>
      </c>
    </row>
    <row r="36" spans="1:72" ht="18" customHeight="1">
      <c r="A36" s="83"/>
      <c r="B36" s="10" t="s">
        <v>2</v>
      </c>
      <c r="C36" s="55">
        <v>0</v>
      </c>
      <c r="D36" s="55">
        <v>0</v>
      </c>
      <c r="E36" s="47">
        <v>0</v>
      </c>
      <c r="F36" s="55">
        <f aca="true" t="shared" si="80" ref="F36:T36">F35/F10</f>
        <v>0</v>
      </c>
      <c r="G36" s="55">
        <f t="shared" si="80"/>
        <v>0</v>
      </c>
      <c r="H36" s="55">
        <f t="shared" si="80"/>
        <v>0</v>
      </c>
      <c r="I36" s="56">
        <f t="shared" si="80"/>
        <v>0</v>
      </c>
      <c r="J36" s="55">
        <f t="shared" si="80"/>
        <v>0</v>
      </c>
      <c r="K36" s="55">
        <f t="shared" si="80"/>
        <v>0</v>
      </c>
      <c r="L36" s="55">
        <f t="shared" si="80"/>
        <v>0</v>
      </c>
      <c r="M36" s="55">
        <f t="shared" si="80"/>
        <v>0</v>
      </c>
      <c r="N36" s="55">
        <f t="shared" si="80"/>
        <v>0</v>
      </c>
      <c r="O36" s="55">
        <f t="shared" si="80"/>
        <v>0</v>
      </c>
      <c r="P36" s="56">
        <f t="shared" si="80"/>
        <v>0</v>
      </c>
      <c r="Q36" s="55">
        <f t="shared" si="80"/>
        <v>0</v>
      </c>
      <c r="R36" s="55">
        <f t="shared" si="80"/>
        <v>0</v>
      </c>
      <c r="S36" s="55">
        <f t="shared" si="80"/>
        <v>0</v>
      </c>
      <c r="T36" s="56">
        <f t="shared" si="80"/>
        <v>0</v>
      </c>
      <c r="U36" s="47">
        <v>0</v>
      </c>
      <c r="V36" s="55">
        <f aca="true" t="shared" si="81" ref="V36:AD36">V35/V10</f>
        <v>0</v>
      </c>
      <c r="W36" s="55">
        <f t="shared" si="81"/>
        <v>0</v>
      </c>
      <c r="X36" s="55">
        <f t="shared" si="81"/>
        <v>0</v>
      </c>
      <c r="Y36" s="56">
        <f t="shared" si="81"/>
        <v>0</v>
      </c>
      <c r="Z36" s="55">
        <f t="shared" si="81"/>
        <v>0</v>
      </c>
      <c r="AA36" s="55">
        <f t="shared" si="81"/>
        <v>0</v>
      </c>
      <c r="AB36" s="55">
        <f t="shared" si="81"/>
        <v>0</v>
      </c>
      <c r="AC36" s="55">
        <f t="shared" si="81"/>
        <v>0</v>
      </c>
      <c r="AD36" s="56">
        <f t="shared" si="81"/>
        <v>0</v>
      </c>
      <c r="AE36" s="47">
        <v>0</v>
      </c>
      <c r="AF36" s="55">
        <f aca="true" t="shared" si="82" ref="AF36:AM36">AF35/AF10</f>
        <v>4.06206549118388</v>
      </c>
      <c r="AG36" s="55">
        <f t="shared" si="82"/>
        <v>3.6867365212421417</v>
      </c>
      <c r="AH36" s="55">
        <f t="shared" si="82"/>
        <v>3.768584225900682</v>
      </c>
      <c r="AI36" s="56">
        <f t="shared" si="82"/>
        <v>3.6540181268882175</v>
      </c>
      <c r="AJ36" s="55">
        <f t="shared" si="82"/>
        <v>5.375466666666667</v>
      </c>
      <c r="AK36" s="55">
        <f t="shared" si="82"/>
        <v>3.714333973128599</v>
      </c>
      <c r="AL36" s="55">
        <f t="shared" si="82"/>
        <v>3.292595281306715</v>
      </c>
      <c r="AM36" s="56">
        <f t="shared" si="82"/>
        <v>5.4796476214447525</v>
      </c>
      <c r="AN36" s="47">
        <v>0</v>
      </c>
      <c r="AO36" s="55">
        <f aca="true" t="shared" si="83" ref="AO36:AU36">AO35/AO10</f>
        <v>3.8742102102102103</v>
      </c>
      <c r="AP36" s="55">
        <f t="shared" si="83"/>
        <v>3.7229088110811857</v>
      </c>
      <c r="AQ36" s="55">
        <f t="shared" si="83"/>
        <v>3.7452448229146507</v>
      </c>
      <c r="AR36" s="56">
        <f t="shared" si="83"/>
        <v>3.7029621125143515</v>
      </c>
      <c r="AS36" s="55">
        <f t="shared" si="83"/>
        <v>2.9567119938884647</v>
      </c>
      <c r="AT36" s="55">
        <f t="shared" si="83"/>
        <v>3.094618336886994</v>
      </c>
      <c r="AU36" s="56">
        <f t="shared" si="83"/>
        <v>3.7603197868087945</v>
      </c>
      <c r="AV36" s="47">
        <v>0</v>
      </c>
      <c r="AW36" s="55">
        <f aca="true" t="shared" si="84" ref="AW36:BE36">AW35/AW10</f>
        <v>4.066618100308211</v>
      </c>
      <c r="AX36" s="55">
        <f t="shared" si="84"/>
        <v>4.051859296482413</v>
      </c>
      <c r="AY36" s="56">
        <f t="shared" si="84"/>
        <v>3.6125448028673834</v>
      </c>
      <c r="AZ36" s="55">
        <f t="shared" si="84"/>
        <v>5.328105726872247</v>
      </c>
      <c r="BA36" s="55">
        <f t="shared" si="84"/>
        <v>3.70579854461892</v>
      </c>
      <c r="BB36" s="56">
        <f t="shared" si="84"/>
        <v>3.6309816871810265</v>
      </c>
      <c r="BC36" s="55">
        <f t="shared" si="84"/>
        <v>4.286613832143736</v>
      </c>
      <c r="BD36" s="55">
        <f t="shared" si="84"/>
        <v>2.7590076988879386</v>
      </c>
      <c r="BE36" s="56">
        <f t="shared" si="84"/>
        <v>3.651260377358491</v>
      </c>
      <c r="BF36" s="47">
        <v>0</v>
      </c>
      <c r="BG36" s="55">
        <f aca="true" t="shared" si="85" ref="BG36:BO36">BG35/BG10</f>
        <v>3.5118466898954708</v>
      </c>
      <c r="BH36" s="55">
        <f t="shared" si="85"/>
        <v>3.087377153797065</v>
      </c>
      <c r="BI36" s="56">
        <f t="shared" si="85"/>
        <v>3.5907372587827817</v>
      </c>
      <c r="BJ36" s="55">
        <f t="shared" si="85"/>
        <v>2.985843766531476</v>
      </c>
      <c r="BK36" s="55">
        <f t="shared" si="85"/>
        <v>5.309912195121952</v>
      </c>
      <c r="BL36" s="56">
        <f t="shared" si="85"/>
        <v>2.5866289860607217</v>
      </c>
      <c r="BM36" s="55">
        <f t="shared" si="85"/>
        <v>3.1765725541694025</v>
      </c>
      <c r="BN36" s="55">
        <f t="shared" si="85"/>
        <v>3.167214402618658</v>
      </c>
      <c r="BO36" s="56">
        <f t="shared" si="85"/>
        <v>3.7008376362593234</v>
      </c>
      <c r="BP36" s="47">
        <v>0</v>
      </c>
      <c r="BQ36" s="55">
        <f>BQ35/BQ10</f>
        <v>3.4117912552891405</v>
      </c>
      <c r="BR36" s="55">
        <f>BR35/BR10</f>
        <v>3.6028596961572834</v>
      </c>
      <c r="BS36" s="56">
        <f>BS35/BS10</f>
        <v>4.758804869052011</v>
      </c>
      <c r="BT36" s="55">
        <f>BT35/BT10</f>
        <v>4.897919514047077</v>
      </c>
    </row>
    <row r="37" spans="1:72" ht="18" customHeight="1" thickBot="1">
      <c r="A37" s="84"/>
      <c r="B37" s="16" t="s">
        <v>0</v>
      </c>
      <c r="C37" s="31" t="s">
        <v>18</v>
      </c>
      <c r="D37" s="31" t="s">
        <v>18</v>
      </c>
      <c r="E37" s="31" t="s">
        <v>18</v>
      </c>
      <c r="F37" s="31" t="s">
        <v>18</v>
      </c>
      <c r="G37" s="31" t="s">
        <v>18</v>
      </c>
      <c r="H37" s="31" t="s">
        <v>18</v>
      </c>
      <c r="I37" s="32" t="s">
        <v>18</v>
      </c>
      <c r="J37" s="31" t="s">
        <v>18</v>
      </c>
      <c r="K37" s="31" t="s">
        <v>18</v>
      </c>
      <c r="L37" s="31" t="s">
        <v>18</v>
      </c>
      <c r="M37" s="31" t="s">
        <v>18</v>
      </c>
      <c r="N37" s="31" t="s">
        <v>18</v>
      </c>
      <c r="O37" s="31" t="s">
        <v>18</v>
      </c>
      <c r="P37" s="32" t="s">
        <v>18</v>
      </c>
      <c r="Q37" s="31" t="s">
        <v>18</v>
      </c>
      <c r="R37" s="31" t="s">
        <v>18</v>
      </c>
      <c r="S37" s="31" t="s">
        <v>18</v>
      </c>
      <c r="T37" s="32" t="s">
        <v>18</v>
      </c>
      <c r="U37" s="31" t="s">
        <v>18</v>
      </c>
      <c r="V37" s="31" t="s">
        <v>18</v>
      </c>
      <c r="W37" s="31" t="s">
        <v>18</v>
      </c>
      <c r="X37" s="31" t="s">
        <v>18</v>
      </c>
      <c r="Y37" s="32" t="s">
        <v>18</v>
      </c>
      <c r="Z37" s="31" t="s">
        <v>18</v>
      </c>
      <c r="AA37" s="31" t="s">
        <v>18</v>
      </c>
      <c r="AB37" s="31" t="s">
        <v>18</v>
      </c>
      <c r="AC37" s="31" t="s">
        <v>18</v>
      </c>
      <c r="AD37" s="32" t="s">
        <v>18</v>
      </c>
      <c r="AE37" s="31" t="s">
        <v>18</v>
      </c>
      <c r="AF37" s="31" t="s">
        <v>18</v>
      </c>
      <c r="AG37" s="31" t="s">
        <v>18</v>
      </c>
      <c r="AH37" s="31" t="s">
        <v>18</v>
      </c>
      <c r="AI37" s="32" t="s">
        <v>18</v>
      </c>
      <c r="AJ37" s="31" t="s">
        <v>18</v>
      </c>
      <c r="AK37" s="31" t="s">
        <v>18</v>
      </c>
      <c r="AL37" s="31" t="s">
        <v>18</v>
      </c>
      <c r="AM37" s="32" t="s">
        <v>18</v>
      </c>
      <c r="AN37" s="31" t="s">
        <v>18</v>
      </c>
      <c r="AO37" s="31" t="s">
        <v>18</v>
      </c>
      <c r="AP37" s="31" t="s">
        <v>18</v>
      </c>
      <c r="AQ37" s="31" t="s">
        <v>18</v>
      </c>
      <c r="AR37" s="32" t="s">
        <v>18</v>
      </c>
      <c r="AS37" s="31" t="s">
        <v>18</v>
      </c>
      <c r="AT37" s="31" t="s">
        <v>18</v>
      </c>
      <c r="AU37" s="32" t="s">
        <v>18</v>
      </c>
      <c r="AV37" s="31" t="s">
        <v>18</v>
      </c>
      <c r="AW37" s="31" t="s">
        <v>18</v>
      </c>
      <c r="AX37" s="31" t="s">
        <v>18</v>
      </c>
      <c r="AY37" s="32" t="s">
        <v>18</v>
      </c>
      <c r="AZ37" s="31" t="s">
        <v>18</v>
      </c>
      <c r="BA37" s="31" t="s">
        <v>18</v>
      </c>
      <c r="BB37" s="32" t="s">
        <v>18</v>
      </c>
      <c r="BC37" s="31" t="s">
        <v>18</v>
      </c>
      <c r="BD37" s="31" t="s">
        <v>18</v>
      </c>
      <c r="BE37" s="32" t="s">
        <v>18</v>
      </c>
      <c r="BF37" s="31" t="s">
        <v>18</v>
      </c>
      <c r="BG37" s="31" t="s">
        <v>18</v>
      </c>
      <c r="BH37" s="31" t="s">
        <v>18</v>
      </c>
      <c r="BI37" s="32" t="s">
        <v>18</v>
      </c>
      <c r="BJ37" s="31" t="s">
        <v>18</v>
      </c>
      <c r="BK37" s="31" t="s">
        <v>18</v>
      </c>
      <c r="BL37" s="32" t="s">
        <v>18</v>
      </c>
      <c r="BM37" s="31" t="s">
        <v>18</v>
      </c>
      <c r="BN37" s="31" t="s">
        <v>18</v>
      </c>
      <c r="BO37" s="32" t="s">
        <v>18</v>
      </c>
      <c r="BP37" s="31" t="s">
        <v>18</v>
      </c>
      <c r="BQ37" s="31" t="s">
        <v>18</v>
      </c>
      <c r="BR37" s="31" t="s">
        <v>18</v>
      </c>
      <c r="BS37" s="32" t="s">
        <v>18</v>
      </c>
      <c r="BT37" s="31" t="s">
        <v>18</v>
      </c>
    </row>
    <row r="38" spans="1:73" s="1" customFormat="1" ht="19.5" customHeight="1" thickTop="1">
      <c r="A38" s="85" t="s">
        <v>16</v>
      </c>
      <c r="B38" s="85"/>
      <c r="C38" s="57">
        <f aca="true" t="shared" si="86" ref="C38:Y38">C13+C17+C22+C26+C30+C35</f>
        <v>48889.032855000005</v>
      </c>
      <c r="D38" s="57">
        <f t="shared" si="86"/>
        <v>39022.995</v>
      </c>
      <c r="E38" s="57">
        <f t="shared" si="86"/>
        <v>50729.783085</v>
      </c>
      <c r="F38" s="57">
        <f t="shared" si="86"/>
        <v>26059.364114999997</v>
      </c>
      <c r="G38" s="57">
        <f t="shared" si="86"/>
        <v>31717.585425</v>
      </c>
      <c r="H38" s="57">
        <f t="shared" si="86"/>
        <v>39546.861825</v>
      </c>
      <c r="I38" s="57">
        <f t="shared" si="86"/>
        <v>32544.471816000005</v>
      </c>
      <c r="J38" s="57">
        <f t="shared" si="86"/>
        <v>26601.1331954</v>
      </c>
      <c r="K38" s="57">
        <f t="shared" si="86"/>
        <v>40971.425070000005</v>
      </c>
      <c r="L38" s="57">
        <f t="shared" si="86"/>
        <v>33819.85194</v>
      </c>
      <c r="M38" s="57">
        <f t="shared" si="86"/>
        <v>26402.225115</v>
      </c>
      <c r="N38" s="57">
        <f t="shared" si="86"/>
        <v>37347.63459</v>
      </c>
      <c r="O38" s="57">
        <f t="shared" si="86"/>
        <v>34145.73639</v>
      </c>
      <c r="P38" s="57">
        <f t="shared" si="86"/>
        <v>34093.229783999996</v>
      </c>
      <c r="Q38" s="57">
        <f t="shared" si="86"/>
        <v>21933.645615</v>
      </c>
      <c r="R38" s="57">
        <f t="shared" si="86"/>
        <v>26100.627285000002</v>
      </c>
      <c r="S38" s="57">
        <f t="shared" si="86"/>
        <v>36699.01677</v>
      </c>
      <c r="T38" s="57">
        <f t="shared" si="86"/>
        <v>48048.876924000004</v>
      </c>
      <c r="U38" s="57">
        <f t="shared" si="86"/>
        <v>47626.48476</v>
      </c>
      <c r="V38" s="57">
        <f t="shared" si="86"/>
        <v>26213.537700000004</v>
      </c>
      <c r="W38" s="57">
        <f t="shared" si="86"/>
        <v>26057.77998</v>
      </c>
      <c r="X38" s="57">
        <f t="shared" si="86"/>
        <v>22151.640375</v>
      </c>
      <c r="Y38" s="57">
        <f t="shared" si="86"/>
        <v>32927.680056000005</v>
      </c>
      <c r="Z38" s="57">
        <f aca="true" t="shared" si="87" ref="Z38:AR38">Z13+Z17+Z22+Z26+Z30+Z35</f>
        <v>46585.80145500001</v>
      </c>
      <c r="AA38" s="57">
        <f>AA13+AA17+AA22+AA26+AA30+AA35</f>
        <v>54204.074969999994</v>
      </c>
      <c r="AB38" s="57">
        <f t="shared" si="87"/>
        <v>48700.07712</v>
      </c>
      <c r="AC38" s="57">
        <f t="shared" si="87"/>
        <v>38989.95006</v>
      </c>
      <c r="AD38" s="57">
        <f t="shared" si="87"/>
        <v>24105.992136</v>
      </c>
      <c r="AE38" s="57">
        <f t="shared" si="87"/>
        <v>35641.530629999994</v>
      </c>
      <c r="AF38" s="57">
        <f t="shared" si="87"/>
        <v>48958.68033</v>
      </c>
      <c r="AG38" s="57">
        <f t="shared" si="87"/>
        <v>35960.188545000005</v>
      </c>
      <c r="AH38" s="57">
        <f t="shared" si="87"/>
        <v>35255.460374999995</v>
      </c>
      <c r="AI38" s="57">
        <f t="shared" si="87"/>
        <v>36372.830688</v>
      </c>
      <c r="AJ38" s="57">
        <f t="shared" si="87"/>
        <v>28091.32245</v>
      </c>
      <c r="AK38" s="57">
        <f t="shared" si="87"/>
        <v>36136.47465</v>
      </c>
      <c r="AL38" s="57">
        <f t="shared" si="87"/>
        <v>45900.19385999999</v>
      </c>
      <c r="AM38" s="57">
        <f t="shared" si="87"/>
        <v>27736.549644000006</v>
      </c>
      <c r="AN38" s="57">
        <f t="shared" si="87"/>
        <v>25585.861064999997</v>
      </c>
      <c r="AO38" s="57">
        <f t="shared" si="87"/>
        <v>34843.344675</v>
      </c>
      <c r="AP38" s="57">
        <f t="shared" si="87"/>
        <v>35889.39099</v>
      </c>
      <c r="AQ38" s="57">
        <f t="shared" si="87"/>
        <v>35464.758735</v>
      </c>
      <c r="AR38" s="57">
        <f t="shared" si="87"/>
        <v>35835.89092799999</v>
      </c>
      <c r="AS38" s="57">
        <f aca="true" t="shared" si="88" ref="AS38:AY38">AS13+AS17+AS22+AS26+AS30+AS35</f>
        <v>35710.55838</v>
      </c>
      <c r="AT38" s="57">
        <f t="shared" si="88"/>
        <v>33648.21105</v>
      </c>
      <c r="AU38" s="57">
        <f t="shared" si="88"/>
        <v>30828.504684</v>
      </c>
      <c r="AV38" s="57">
        <f t="shared" si="88"/>
        <v>27703.94829</v>
      </c>
      <c r="AW38" s="57">
        <f t="shared" si="88"/>
        <v>48531.32529</v>
      </c>
      <c r="AX38" s="57">
        <f t="shared" si="88"/>
        <v>48848.55462</v>
      </c>
      <c r="AY38" s="57">
        <f t="shared" si="88"/>
        <v>22520.157144000008</v>
      </c>
      <c r="AZ38" s="57">
        <f>AZ13+AZ17+AZ22+AZ26+AZ30+AZ35</f>
        <v>28191.57183</v>
      </c>
      <c r="BA38" s="57">
        <f>BA13+BA17+BA22+BA26+BA30+BA35</f>
        <v>35956.22391000001</v>
      </c>
      <c r="BB38" s="57">
        <f>BB13+BB17+BB22+BB26+BB30+BB35</f>
        <v>22392.873467999998</v>
      </c>
      <c r="BC38" s="57">
        <f aca="true" t="shared" si="89" ref="BC38:BI38">BC13+BC17+BC22+BC26+BC30+BC35</f>
        <v>27847.909815000003</v>
      </c>
      <c r="BD38" s="57">
        <f t="shared" si="89"/>
        <v>24866.739434999996</v>
      </c>
      <c r="BE38" s="57">
        <f t="shared" si="89"/>
        <v>36067.8774</v>
      </c>
      <c r="BF38" s="57">
        <f t="shared" si="89"/>
        <v>21870.591570000004</v>
      </c>
      <c r="BG38" s="57">
        <f t="shared" si="89"/>
        <v>23179.34742</v>
      </c>
      <c r="BH38" s="57">
        <f t="shared" si="89"/>
        <v>33585.363405</v>
      </c>
      <c r="BI38" s="57">
        <f t="shared" si="89"/>
        <v>41064.256404</v>
      </c>
      <c r="BJ38" s="57">
        <f>BJ13+BJ17+BJ22+BJ26+BJ30+BJ35</f>
        <v>38883.213854999995</v>
      </c>
      <c r="BK38" s="57">
        <f>BK13+BK17+BK22+BK26+BK30+BK35</f>
        <v>28381.9053</v>
      </c>
      <c r="BL38" s="57">
        <f>BL13+BL17+BL22+BL26+BL30+BL35</f>
        <v>36380.899236</v>
      </c>
      <c r="BM38" s="57">
        <f aca="true" t="shared" si="90" ref="BM38:BS38">BM13+BM17+BM22+BM26+BM30+BM35</f>
        <v>44347.35438</v>
      </c>
      <c r="BN38" s="57">
        <f t="shared" si="90"/>
        <v>43668.33974999999</v>
      </c>
      <c r="BO38" s="57">
        <f t="shared" si="90"/>
        <v>36115.748412</v>
      </c>
      <c r="BP38" s="57">
        <f t="shared" si="90"/>
        <v>21583.828875000003</v>
      </c>
      <c r="BQ38" s="57">
        <f t="shared" si="90"/>
        <v>14193.878534999998</v>
      </c>
      <c r="BR38" s="57">
        <f t="shared" si="90"/>
        <v>22696.702485</v>
      </c>
      <c r="BS38" s="57">
        <f t="shared" si="90"/>
        <v>57119.457324</v>
      </c>
      <c r="BT38" s="57">
        <f>BT13+BT17+BT22+BT26+BT30+BT35</f>
        <v>29096.119455000004</v>
      </c>
      <c r="BU38" s="66">
        <f>SUM(C38:BT38)</f>
        <v>2415190.4546983996</v>
      </c>
    </row>
    <row r="39" spans="3:72" s="1" customFormat="1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</row>
    <row r="40" spans="3:72" s="1" customFormat="1" ht="12.75">
      <c r="C40" s="59">
        <f aca="true" t="shared" si="91" ref="C40:Y40">C38/C10/12</f>
        <v>5.283473053105953</v>
      </c>
      <c r="D40" s="59">
        <f t="shared" si="91"/>
        <v>5.456235318791947</v>
      </c>
      <c r="E40" s="59">
        <f t="shared" si="91"/>
        <v>5.777616405289053</v>
      </c>
      <c r="F40" s="59">
        <f t="shared" si="91"/>
        <v>5.424965466525105</v>
      </c>
      <c r="G40" s="59">
        <f t="shared" si="91"/>
        <v>5.714880256756757</v>
      </c>
      <c r="H40" s="59">
        <f t="shared" si="91"/>
        <v>5.433754029266282</v>
      </c>
      <c r="I40" s="59">
        <f t="shared" si="91"/>
        <v>5.417577542948462</v>
      </c>
      <c r="J40" s="59">
        <f t="shared" si="91"/>
        <v>5.47483600794435</v>
      </c>
      <c r="K40" s="59">
        <f t="shared" si="91"/>
        <v>5.792815443671532</v>
      </c>
      <c r="L40" s="59">
        <f t="shared" si="91"/>
        <v>5.30957233421251</v>
      </c>
      <c r="M40" s="59">
        <f t="shared" si="91"/>
        <v>5.441962469082365</v>
      </c>
      <c r="N40" s="59">
        <f t="shared" si="91"/>
        <v>5.405180414206323</v>
      </c>
      <c r="O40" s="59">
        <f t="shared" si="91"/>
        <v>5.432375014318442</v>
      </c>
      <c r="P40" s="59">
        <f t="shared" si="91"/>
        <v>5.434396484315226</v>
      </c>
      <c r="Q40" s="59">
        <f t="shared" si="91"/>
        <v>5.339771549079754</v>
      </c>
      <c r="R40" s="59">
        <f t="shared" si="91"/>
        <v>5.387793593633887</v>
      </c>
      <c r="S40" s="59">
        <f t="shared" si="91"/>
        <v>5.669728211902114</v>
      </c>
      <c r="T40" s="59">
        <f t="shared" si="91"/>
        <v>5.386886959504911</v>
      </c>
      <c r="U40" s="59">
        <f t="shared" si="91"/>
        <v>5.457747153465346</v>
      </c>
      <c r="V40" s="59">
        <f t="shared" si="91"/>
        <v>5.433983768656717</v>
      </c>
      <c r="W40" s="59">
        <f t="shared" si="91"/>
        <v>5.380281627849356</v>
      </c>
      <c r="X40" s="59">
        <f t="shared" si="91"/>
        <v>5.469540833333333</v>
      </c>
      <c r="Y40" s="59">
        <f t="shared" si="91"/>
        <v>5.485752375049981</v>
      </c>
      <c r="Z40" s="59">
        <f aca="true" t="shared" si="92" ref="Z40:AR40">Z38/Z10/12</f>
        <v>5.553068404019455</v>
      </c>
      <c r="AA40" s="59">
        <f>AA38/AA10/12</f>
        <v>5.678911550792054</v>
      </c>
      <c r="AB40" s="59">
        <f t="shared" si="92"/>
        <v>5.351186392405064</v>
      </c>
      <c r="AC40" s="59">
        <f t="shared" si="92"/>
        <v>5.333490651674327</v>
      </c>
      <c r="AD40" s="59">
        <f t="shared" si="92"/>
        <v>5.8447270235670645</v>
      </c>
      <c r="AE40" s="59">
        <f t="shared" si="92"/>
        <v>5.61885651248581</v>
      </c>
      <c r="AF40" s="59">
        <f t="shared" si="92"/>
        <v>5.70933393157011</v>
      </c>
      <c r="AG40" s="59">
        <f t="shared" si="92"/>
        <v>5.709053874547533</v>
      </c>
      <c r="AH40" s="59">
        <f t="shared" si="92"/>
        <v>5.7214314143135345</v>
      </c>
      <c r="AI40" s="59">
        <f t="shared" si="92"/>
        <v>5.723318021148036</v>
      </c>
      <c r="AJ40" s="59">
        <f t="shared" si="92"/>
        <v>5.7801075</v>
      </c>
      <c r="AK40" s="59">
        <f t="shared" si="92"/>
        <v>5.779986348368522</v>
      </c>
      <c r="AL40" s="59">
        <f t="shared" si="92"/>
        <v>5.78496091197822</v>
      </c>
      <c r="AM40" s="59">
        <f t="shared" si="92"/>
        <v>5.817717435187517</v>
      </c>
      <c r="AN40" s="59">
        <f t="shared" si="92"/>
        <v>5.621289450962298</v>
      </c>
      <c r="AO40" s="59">
        <f t="shared" si="92"/>
        <v>5.81303714964965</v>
      </c>
      <c r="AP40" s="59">
        <f t="shared" si="92"/>
        <v>5.7537179347826095</v>
      </c>
      <c r="AQ40" s="59">
        <f t="shared" si="92"/>
        <v>5.71975336026708</v>
      </c>
      <c r="AR40" s="59">
        <f t="shared" si="92"/>
        <v>5.714359441255261</v>
      </c>
      <c r="AS40" s="59">
        <f aca="true" t="shared" si="93" ref="AS40:AY40">AS38/AS10/12</f>
        <v>5.683498596256684</v>
      </c>
      <c r="AT40" s="59">
        <f t="shared" si="93"/>
        <v>5.978715538379531</v>
      </c>
      <c r="AU40" s="59">
        <f t="shared" si="93"/>
        <v>5.705178896291361</v>
      </c>
      <c r="AV40" s="59">
        <f t="shared" si="93"/>
        <v>5.579174377718704</v>
      </c>
      <c r="AW40" s="59">
        <f t="shared" si="93"/>
        <v>5.665840722191091</v>
      </c>
      <c r="AX40" s="59">
        <f t="shared" si="93"/>
        <v>5.682178789782245</v>
      </c>
      <c r="AY40" s="59">
        <f t="shared" si="93"/>
        <v>5.6053756332138605</v>
      </c>
      <c r="AZ40" s="59">
        <f>AZ38/AZ10/12</f>
        <v>5.749627147577093</v>
      </c>
      <c r="BA40" s="59">
        <f>BA38/BA10/12</f>
        <v>5.737939472424359</v>
      </c>
      <c r="BB40" s="59">
        <f>BB38/BB10/12</f>
        <v>5.602139864905433</v>
      </c>
      <c r="BC40" s="59">
        <f aca="true" t="shared" si="94" ref="BC40:BI40">BC38/BC10/12</f>
        <v>5.711688779842482</v>
      </c>
      <c r="BD40" s="59">
        <f t="shared" si="94"/>
        <v>5.908834577274022</v>
      </c>
      <c r="BE40" s="59">
        <f t="shared" si="94"/>
        <v>5.671049905660378</v>
      </c>
      <c r="BF40" s="59">
        <f t="shared" si="94"/>
        <v>5.4339573568873005</v>
      </c>
      <c r="BG40" s="59">
        <f t="shared" si="94"/>
        <v>5.608630328106853</v>
      </c>
      <c r="BH40" s="59">
        <f t="shared" si="94"/>
        <v>5.953584947351626</v>
      </c>
      <c r="BI40" s="59">
        <f t="shared" si="94"/>
        <v>5.64410583374567</v>
      </c>
      <c r="BJ40" s="59">
        <f>BJ38/BJ10/12</f>
        <v>5.7137503460588945</v>
      </c>
      <c r="BK40" s="59">
        <f>BK38/BK10/12</f>
        <v>5.76867993902439</v>
      </c>
      <c r="BL40" s="59">
        <f>BL38/BL10/12</f>
        <v>5.789080777162496</v>
      </c>
      <c r="BM40" s="59">
        <f aca="true" t="shared" si="95" ref="BM40:BS40">BM38/BM10/12</f>
        <v>6.066337598489821</v>
      </c>
      <c r="BN40" s="59">
        <f t="shared" si="95"/>
        <v>5.955856485270048</v>
      </c>
      <c r="BO40" s="59">
        <f t="shared" si="95"/>
        <v>5.7556812029068665</v>
      </c>
      <c r="BP40" s="59">
        <f t="shared" si="95"/>
        <v>5.492068416030535</v>
      </c>
      <c r="BQ40" s="59">
        <f t="shared" si="95"/>
        <v>5.560993000705218</v>
      </c>
      <c r="BR40" s="59">
        <f t="shared" si="95"/>
        <v>5.634172992999702</v>
      </c>
      <c r="BS40" s="59">
        <f t="shared" si="95"/>
        <v>5.852643276773638</v>
      </c>
      <c r="BT40" s="59">
        <f>BT38/BT10/12</f>
        <v>6.136868188433309</v>
      </c>
    </row>
  </sheetData>
  <sheetProtection/>
  <mergeCells count="17">
    <mergeCell ref="A25:A28"/>
    <mergeCell ref="A33:A37"/>
    <mergeCell ref="A38:B38"/>
    <mergeCell ref="A29:A32"/>
    <mergeCell ref="A16:A19"/>
    <mergeCell ref="A5:B5"/>
    <mergeCell ref="A6:B6"/>
    <mergeCell ref="A7:A8"/>
    <mergeCell ref="B7:B8"/>
    <mergeCell ref="A12:A15"/>
    <mergeCell ref="A20:A24"/>
    <mergeCell ref="BR7:BT7"/>
    <mergeCell ref="C7:AA7"/>
    <mergeCell ref="AB7:AE7"/>
    <mergeCell ref="AF7:BH7"/>
    <mergeCell ref="BI7:BN7"/>
    <mergeCell ref="BO7:BQ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2015-05-13T08:30:53Z</cp:lastPrinted>
  <dcterms:created xsi:type="dcterms:W3CDTF">2007-12-13T08:11:03Z</dcterms:created>
  <dcterms:modified xsi:type="dcterms:W3CDTF">2015-05-13T12:33:42Z</dcterms:modified>
  <cp:category/>
  <cp:version/>
  <cp:contentType/>
  <cp:contentStatus/>
</cp:coreProperties>
</file>